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4C5DFB6A-6BF4-40B0-9039-E73023CD2E58}" xr6:coauthVersionLast="47" xr6:coauthVersionMax="47" xr10:uidLastSave="{00000000-0000-0000-0000-000000000000}"/>
  <bookViews>
    <workbookView xWindow="-108" yWindow="-108" windowWidth="23256" windowHeight="14856" xr2:uid="{00000000-000D-0000-FFFF-FFFF00000000}"/>
  </bookViews>
  <sheets>
    <sheet name="入力表" sheetId="5" r:id="rId1"/>
    <sheet name="月計表（特例用）" sheetId="13" r:id="rId2"/>
    <sheet name="納入申告 (特例用)" sheetId="14" r:id="rId3"/>
    <sheet name="納入書 (規則様式) " sheetId="15" r:id="rId4"/>
    <sheet name="ｺｰﾄﾞ一覧（50音順）" sheetId="7" state="hidden" r:id="rId5"/>
    <sheet name="ｺｰﾄﾞ一覧（ｺｰﾄﾞ順）" sheetId="8" state="hidden" r:id="rId6"/>
  </sheets>
  <externalReferences>
    <externalReference r:id="rId7"/>
    <externalReference r:id="rId8"/>
  </externalReferences>
  <definedNames>
    <definedName name="_xlnm.Print_Area" localSheetId="5">'ｺｰﾄﾞ一覧（ｺｰﾄﾞ順）'!$A$1:$C$27</definedName>
    <definedName name="_xlnm.Print_Area" localSheetId="1">'月計表（特例用）'!$B$1:$U$44</definedName>
    <definedName name="_xlnm.Print_Area" localSheetId="3">'納入書 (規則様式) '!$C$2:$ED$32</definedName>
    <definedName name="_xlnm.Print_Area" localSheetId="2">'納入申告 (特例用)'!$B$1:$BZ$58</definedName>
    <definedName name="ああ" comment="申告内容">[1]税率・納付場所!#REF!</definedName>
    <definedName name="振興局" localSheetId="5">[2]入力欄!$P$3:$S$23</definedName>
    <definedName name="申告内容" comment="申告内容">[1]税率・納付場所!#REF!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7" i="14" l="1"/>
  <c r="AN19" i="14"/>
  <c r="AG12" i="15" l="1"/>
  <c r="Y12" i="15"/>
  <c r="P25" i="15"/>
  <c r="AN8" i="14"/>
  <c r="J7" i="13"/>
  <c r="L7" i="13"/>
  <c r="P7" i="13"/>
  <c r="R7" i="13"/>
  <c r="F40" i="14"/>
  <c r="D41" i="14"/>
  <c r="F47" i="14"/>
  <c r="D48" i="14"/>
  <c r="M23" i="5"/>
  <c r="D34" i="14" l="1"/>
  <c r="F33" i="14"/>
  <c r="O13" i="14"/>
  <c r="J13" i="14"/>
  <c r="F13" i="14"/>
  <c r="Q23" i="15" l="1"/>
  <c r="D24" i="15"/>
  <c r="CN24" i="15" s="1"/>
  <c r="AN12" i="14"/>
  <c r="AV24" i="15" l="1"/>
  <c r="DA23" i="15"/>
  <c r="BI23" i="15" l="1"/>
  <c r="M26" i="5" l="1"/>
  <c r="AK17" i="15" s="1"/>
  <c r="M25" i="5"/>
  <c r="Y16" i="15" s="1"/>
  <c r="CZ25" i="15"/>
  <c r="AL20" i="15"/>
  <c r="DV20" i="15" s="1"/>
  <c r="AE20" i="15"/>
  <c r="BW20" i="15" s="1"/>
  <c r="X20" i="15"/>
  <c r="DH20" i="15" s="1"/>
  <c r="T19" i="15"/>
  <c r="BL19" i="15" s="1"/>
  <c r="AQ13" i="15"/>
  <c r="AN13" i="15"/>
  <c r="AK13" i="15"/>
  <c r="AH13" i="15"/>
  <c r="AE13" i="15"/>
  <c r="AB13" i="15"/>
  <c r="Y13" i="15"/>
  <c r="V13" i="15"/>
  <c r="S13" i="15"/>
  <c r="DQ12" i="15"/>
  <c r="DI12" i="15"/>
  <c r="W11" i="15"/>
  <c r="BQ11" i="15" s="1"/>
  <c r="O11" i="15"/>
  <c r="BI11" i="15" s="1"/>
  <c r="D11" i="15"/>
  <c r="CN11" i="15" s="1"/>
  <c r="CN27" i="15"/>
  <c r="AV27" i="15"/>
  <c r="CN25" i="15"/>
  <c r="AV25" i="15"/>
  <c r="DC21" i="15"/>
  <c r="BK21" i="15"/>
  <c r="BU52" i="14"/>
  <c r="BP52" i="14"/>
  <c r="BK52" i="14"/>
  <c r="BW28" i="14"/>
  <c r="BS28" i="14"/>
  <c r="BO28" i="14"/>
  <c r="BK28" i="14"/>
  <c r="BG28" i="14"/>
  <c r="BB28" i="14"/>
  <c r="AW28" i="14"/>
  <c r="AR28" i="14"/>
  <c r="AN28" i="14"/>
  <c r="CC17" i="15" l="1"/>
  <c r="DU17" i="15"/>
  <c r="BQ13" i="15"/>
  <c r="DI13" i="15"/>
  <c r="BQ16" i="15"/>
  <c r="DI16" i="15"/>
  <c r="BN13" i="15"/>
  <c r="DF13" i="15"/>
  <c r="BT13" i="15"/>
  <c r="DL13" i="15"/>
  <c r="CC13" i="15"/>
  <c r="DU13" i="15"/>
  <c r="CF13" i="15"/>
  <c r="DX13" i="15"/>
  <c r="BK13" i="15"/>
  <c r="DC13" i="15"/>
  <c r="BW13" i="15"/>
  <c r="DO13" i="15"/>
  <c r="CI13" i="15"/>
  <c r="EA13" i="15"/>
  <c r="BZ13" i="15"/>
  <c r="DR13" i="15"/>
  <c r="BP20" i="15"/>
  <c r="DO20" i="15"/>
  <c r="AB17" i="15"/>
  <c r="BH25" i="15"/>
  <c r="CD20" i="15"/>
  <c r="DA11" i="15"/>
  <c r="AN17" i="15"/>
  <c r="V16" i="15"/>
  <c r="AB16" i="15"/>
  <c r="AE16" i="15"/>
  <c r="AK16" i="15"/>
  <c r="AH16" i="15"/>
  <c r="S17" i="15"/>
  <c r="AQ17" i="15"/>
  <c r="V17" i="15"/>
  <c r="Y17" i="15"/>
  <c r="AE17" i="15"/>
  <c r="AH17" i="15"/>
  <c r="AQ16" i="15"/>
  <c r="AN16" i="15"/>
  <c r="S16" i="15"/>
  <c r="DD19" i="15"/>
  <c r="BY12" i="15"/>
  <c r="BQ12" i="15"/>
  <c r="DI11" i="15"/>
  <c r="AV11" i="15"/>
  <c r="AN25" i="14"/>
  <c r="AN22" i="14"/>
  <c r="AN20" i="14"/>
  <c r="AN16" i="14"/>
  <c r="R4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11" i="13"/>
  <c r="T42" i="13"/>
  <c r="S42" i="13"/>
  <c r="Q42" i="13"/>
  <c r="P42" i="13"/>
  <c r="O42" i="13"/>
  <c r="L4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11" i="13"/>
  <c r="N42" i="13"/>
  <c r="M42" i="13"/>
  <c r="H42" i="13"/>
  <c r="G42" i="13"/>
  <c r="K42" i="13"/>
  <c r="J42" i="13"/>
  <c r="J43" i="13" s="1"/>
  <c r="I42" i="13"/>
  <c r="F4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11" i="13"/>
  <c r="E42" i="13"/>
  <c r="D42" i="13"/>
  <c r="D43" i="13" s="1"/>
  <c r="C42" i="13"/>
  <c r="AP32" i="14" s="1"/>
  <c r="F7" i="13"/>
  <c r="D7" i="13"/>
  <c r="S4" i="13"/>
  <c r="P4" i="13"/>
  <c r="N4" i="13"/>
  <c r="N5" i="13"/>
  <c r="D5" i="13"/>
  <c r="AP50" i="14" l="1"/>
  <c r="AH50" i="14"/>
  <c r="AF50" i="14"/>
  <c r="AD50" i="14"/>
  <c r="AL50" i="14"/>
  <c r="AJ50" i="14"/>
  <c r="AN50" i="14"/>
  <c r="Q43" i="13"/>
  <c r="AP48" i="14"/>
  <c r="AL48" i="14"/>
  <c r="AD48" i="14"/>
  <c r="AJ48" i="14"/>
  <c r="AN48" i="14"/>
  <c r="AH48" i="14"/>
  <c r="AF48" i="14"/>
  <c r="O43" i="13"/>
  <c r="AP46" i="14"/>
  <c r="AD46" i="14"/>
  <c r="AN46" i="14"/>
  <c r="AJ46" i="14"/>
  <c r="AL46" i="14"/>
  <c r="AF46" i="14"/>
  <c r="AH46" i="14"/>
  <c r="P43" i="13"/>
  <c r="AP47" i="14"/>
  <c r="AH47" i="14"/>
  <c r="AF47" i="14"/>
  <c r="AD47" i="14"/>
  <c r="AN47" i="14"/>
  <c r="AJ47" i="14"/>
  <c r="AL47" i="14"/>
  <c r="AP43" i="14"/>
  <c r="AL43" i="14"/>
  <c r="AJ43" i="14"/>
  <c r="AH43" i="14"/>
  <c r="AF43" i="14"/>
  <c r="AD43" i="14"/>
  <c r="AN43" i="14"/>
  <c r="I43" i="13"/>
  <c r="AP39" i="14"/>
  <c r="AN39" i="14"/>
  <c r="AJ39" i="14"/>
  <c r="AH39" i="14"/>
  <c r="AL39" i="14"/>
  <c r="AF39" i="14"/>
  <c r="AD39" i="14"/>
  <c r="K43" i="13"/>
  <c r="AP41" i="14"/>
  <c r="AF41" i="14"/>
  <c r="AJ41" i="14"/>
  <c r="AH41" i="14"/>
  <c r="AD41" i="14"/>
  <c r="AN41" i="14"/>
  <c r="AL41" i="14"/>
  <c r="AP40" i="14"/>
  <c r="AJ40" i="14"/>
  <c r="AH40" i="14"/>
  <c r="AN40" i="14"/>
  <c r="AL40" i="14"/>
  <c r="AF40" i="14"/>
  <c r="AD40" i="14"/>
  <c r="BY40" i="14"/>
  <c r="BS40" i="14"/>
  <c r="BO40" i="14"/>
  <c r="BM40" i="14"/>
  <c r="BW40" i="14"/>
  <c r="BQ40" i="14"/>
  <c r="BK40" i="14"/>
  <c r="BI40" i="14"/>
  <c r="BG40" i="14"/>
  <c r="BU40" i="14"/>
  <c r="AP36" i="14"/>
  <c r="AL36" i="14"/>
  <c r="AD36" i="14"/>
  <c r="AJ36" i="14"/>
  <c r="AF36" i="14"/>
  <c r="AN36" i="14"/>
  <c r="AH36" i="14"/>
  <c r="AP33" i="14"/>
  <c r="AF33" i="14"/>
  <c r="AD33" i="14"/>
  <c r="AN33" i="14"/>
  <c r="AJ33" i="14"/>
  <c r="AH33" i="14"/>
  <c r="AL33" i="14"/>
  <c r="E43" i="13"/>
  <c r="AP34" i="14"/>
  <c r="AH34" i="14"/>
  <c r="AF34" i="14"/>
  <c r="AJ34" i="14"/>
  <c r="AD34" i="14"/>
  <c r="AN34" i="14"/>
  <c r="AL34" i="14"/>
  <c r="BY33" i="14"/>
  <c r="BU33" i="14"/>
  <c r="BS33" i="14"/>
  <c r="BO33" i="14"/>
  <c r="BG33" i="14"/>
  <c r="BW33" i="14"/>
  <c r="BQ33" i="14"/>
  <c r="BM33" i="14"/>
  <c r="BI33" i="14"/>
  <c r="BK33" i="14"/>
  <c r="BZ17" i="15"/>
  <c r="DR17" i="15"/>
  <c r="BT16" i="15"/>
  <c r="DL16" i="15"/>
  <c r="BN16" i="15"/>
  <c r="DF16" i="15"/>
  <c r="BN17" i="15"/>
  <c r="DF17" i="15"/>
  <c r="CF17" i="15"/>
  <c r="DX17" i="15"/>
  <c r="CI17" i="15"/>
  <c r="EA17" i="15"/>
  <c r="BW17" i="15"/>
  <c r="DO17" i="15"/>
  <c r="BQ17" i="15"/>
  <c r="DI17" i="15"/>
  <c r="BK16" i="15"/>
  <c r="DC16" i="15"/>
  <c r="CF16" i="15"/>
  <c r="DX16" i="15"/>
  <c r="BZ16" i="15"/>
  <c r="DR16" i="15"/>
  <c r="BW16" i="15"/>
  <c r="DO16" i="15"/>
  <c r="BK17" i="15"/>
  <c r="DC17" i="15"/>
  <c r="CI16" i="15"/>
  <c r="EA16" i="15"/>
  <c r="CC16" i="15"/>
  <c r="DU16" i="15"/>
  <c r="BT17" i="15"/>
  <c r="DL17" i="15"/>
  <c r="F42" i="13"/>
  <c r="AP35" i="14" s="1"/>
  <c r="C43" i="13"/>
  <c r="BY32" i="14" s="1"/>
  <c r="AD32" i="14"/>
  <c r="AF32" i="14"/>
  <c r="AH32" i="14"/>
  <c r="AJ32" i="14"/>
  <c r="AL32" i="14"/>
  <c r="AN32" i="14"/>
  <c r="R42" i="13"/>
  <c r="L42" i="13"/>
  <c r="AP49" i="14" l="1"/>
  <c r="AN49" i="14"/>
  <c r="AL49" i="14"/>
  <c r="AJ49" i="14"/>
  <c r="AH49" i="14"/>
  <c r="AD49" i="14"/>
  <c r="AF49" i="14"/>
  <c r="BY47" i="14"/>
  <c r="BI47" i="14"/>
  <c r="BQ47" i="14"/>
  <c r="BW47" i="14"/>
  <c r="BG47" i="14"/>
  <c r="BU47" i="14"/>
  <c r="BS47" i="14"/>
  <c r="BK47" i="14"/>
  <c r="BO47" i="14"/>
  <c r="BM47" i="14"/>
  <c r="R43" i="13"/>
  <c r="BY46" i="14"/>
  <c r="BK46" i="14"/>
  <c r="BO46" i="14"/>
  <c r="BM46" i="14"/>
  <c r="BI46" i="14"/>
  <c r="BU46" i="14"/>
  <c r="BS46" i="14"/>
  <c r="BW46" i="14"/>
  <c r="BG46" i="14"/>
  <c r="BQ46" i="14"/>
  <c r="BY48" i="14"/>
  <c r="BW48" i="14"/>
  <c r="BG48" i="14"/>
  <c r="BU48" i="14"/>
  <c r="BQ48" i="14"/>
  <c r="BS48" i="14"/>
  <c r="BO48" i="14"/>
  <c r="BK48" i="14"/>
  <c r="BI48" i="14"/>
  <c r="BM48" i="14"/>
  <c r="AP42" i="14"/>
  <c r="AJ42" i="14"/>
  <c r="AF42" i="14"/>
  <c r="AD42" i="14"/>
  <c r="AH42" i="14"/>
  <c r="AN42" i="14"/>
  <c r="AL42" i="14"/>
  <c r="BY41" i="14"/>
  <c r="BQ41" i="14"/>
  <c r="BK41" i="14"/>
  <c r="BI41" i="14"/>
  <c r="BG41" i="14"/>
  <c r="BS41" i="14"/>
  <c r="BO41" i="14"/>
  <c r="BM41" i="14"/>
  <c r="BW41" i="14"/>
  <c r="BU41" i="14"/>
  <c r="L43" i="13"/>
  <c r="BY39" i="14"/>
  <c r="BU39" i="14"/>
  <c r="BM39" i="14"/>
  <c r="BK39" i="14"/>
  <c r="BI39" i="14"/>
  <c r="BW39" i="14"/>
  <c r="BG39" i="14"/>
  <c r="BS39" i="14"/>
  <c r="BQ39" i="14"/>
  <c r="BO39" i="14"/>
  <c r="BY34" i="14"/>
  <c r="BQ34" i="14"/>
  <c r="BO34" i="14"/>
  <c r="BK34" i="14"/>
  <c r="BI34" i="14"/>
  <c r="BS34" i="14"/>
  <c r="BM34" i="14"/>
  <c r="BW34" i="14"/>
  <c r="BG34" i="14"/>
  <c r="BU34" i="14"/>
  <c r="F43" i="13"/>
  <c r="BI32" i="14"/>
  <c r="BS32" i="14"/>
  <c r="BM32" i="14"/>
  <c r="BW32" i="14"/>
  <c r="BG32" i="14"/>
  <c r="BO32" i="14"/>
  <c r="BU32" i="14"/>
  <c r="BK32" i="14"/>
  <c r="BQ32" i="14"/>
  <c r="AL35" i="14"/>
  <c r="AF35" i="14"/>
  <c r="AN35" i="14"/>
  <c r="AJ35" i="14"/>
  <c r="AH35" i="14"/>
  <c r="AD35" i="14"/>
  <c r="BY49" i="14" l="1"/>
  <c r="K24" i="5"/>
  <c r="K27" i="5" s="1"/>
  <c r="BU49" i="14"/>
  <c r="BS49" i="14"/>
  <c r="BM49" i="14"/>
  <c r="BI49" i="14"/>
  <c r="BG49" i="14"/>
  <c r="BQ49" i="14"/>
  <c r="BO49" i="14"/>
  <c r="BK49" i="14"/>
  <c r="BW49" i="14"/>
  <c r="BY42" i="14"/>
  <c r="BO42" i="14"/>
  <c r="BK42" i="14"/>
  <c r="BI42" i="14"/>
  <c r="BW42" i="14"/>
  <c r="BU42" i="14"/>
  <c r="BS42" i="14"/>
  <c r="BM42" i="14"/>
  <c r="H24" i="5"/>
  <c r="H27" i="5" s="1"/>
  <c r="BG42" i="14"/>
  <c r="BQ42" i="14"/>
  <c r="BY35" i="14"/>
  <c r="E24" i="5"/>
  <c r="BO35" i="14"/>
  <c r="BI35" i="14"/>
  <c r="BW35" i="14"/>
  <c r="BM35" i="14"/>
  <c r="BG35" i="14"/>
  <c r="BS35" i="14"/>
  <c r="BK35" i="14"/>
  <c r="R44" i="13"/>
  <c r="BU35" i="14"/>
  <c r="BQ35" i="14"/>
  <c r="M24" i="5" l="1"/>
  <c r="Y15" i="15" s="1"/>
  <c r="AK15" i="15"/>
  <c r="E27" i="5"/>
  <c r="M27" i="5" s="1"/>
  <c r="AE18" i="15" s="1"/>
  <c r="H6" i="5"/>
  <c r="AN15" i="15" l="1"/>
  <c r="DX15" i="15" s="1"/>
  <c r="AH15" i="15"/>
  <c r="DR15" i="15" s="1"/>
  <c r="AB15" i="15"/>
  <c r="BT15" i="15" s="1"/>
  <c r="AQ15" i="15"/>
  <c r="EA15" i="15" s="1"/>
  <c r="V15" i="15"/>
  <c r="BN15" i="15" s="1"/>
  <c r="AE15" i="15"/>
  <c r="S15" i="15"/>
  <c r="DC15" i="15" s="1"/>
  <c r="S18" i="15"/>
  <c r="DC18" i="15" s="1"/>
  <c r="AN18" i="15"/>
  <c r="CF18" i="15" s="1"/>
  <c r="AH18" i="15"/>
  <c r="BZ18" i="15" s="1"/>
  <c r="AB18" i="15"/>
  <c r="BT18" i="15" s="1"/>
  <c r="DI15" i="15"/>
  <c r="BQ15" i="15"/>
  <c r="V18" i="15"/>
  <c r="DF18" i="15" s="1"/>
  <c r="AK18" i="15"/>
  <c r="CC18" i="15" s="1"/>
  <c r="AQ18" i="15"/>
  <c r="CI18" i="15" s="1"/>
  <c r="Y18" i="15"/>
  <c r="BQ18" i="15" s="1"/>
  <c r="DU15" i="15"/>
  <c r="CC15" i="15"/>
  <c r="DO15" i="15"/>
  <c r="BW15" i="15"/>
  <c r="BK18" i="15"/>
  <c r="BW18" i="15"/>
  <c r="DO18" i="15"/>
  <c r="BO5" i="14"/>
  <c r="AU5" i="14"/>
  <c r="BA5" i="14"/>
  <c r="BQ5" i="14"/>
  <c r="BM5" i="14"/>
  <c r="AR5" i="14"/>
  <c r="BD5" i="14"/>
  <c r="BK5" i="14"/>
  <c r="AP5" i="14"/>
  <c r="BI5" i="14"/>
  <c r="BG5" i="14"/>
  <c r="AX5" i="14"/>
  <c r="BS5" i="14"/>
  <c r="CF15" i="15" l="1"/>
  <c r="BZ15" i="15"/>
  <c r="DL15" i="15"/>
  <c r="CI15" i="15"/>
  <c r="BK15" i="15"/>
  <c r="DF15" i="15"/>
  <c r="DR18" i="15"/>
  <c r="EA18" i="15"/>
  <c r="DX18" i="15"/>
  <c r="DI18" i="15"/>
  <c r="BN18" i="15"/>
  <c r="DU18" i="15"/>
  <c r="DL18" i="15"/>
</calcChain>
</file>

<file path=xl/sharedStrings.xml><?xml version="1.0" encoding="utf-8"?>
<sst xmlns="http://schemas.openxmlformats.org/spreadsheetml/2006/main" count="1007" uniqueCount="645">
  <si>
    <t>令和</t>
    <rPh sb="0" eb="2">
      <t>レイワ</t>
    </rPh>
    <phoneticPr fontId="3"/>
  </si>
  <si>
    <t>年</t>
    <rPh sb="0" eb="1">
      <t>ネン</t>
    </rPh>
    <phoneticPr fontId="3"/>
  </si>
  <si>
    <t>月</t>
    <rPh sb="0" eb="1">
      <t>ガツ</t>
    </rPh>
    <phoneticPr fontId="3"/>
  </si>
  <si>
    <t>円</t>
    <rPh sb="0" eb="1">
      <t>エン</t>
    </rPh>
    <phoneticPr fontId="3"/>
  </si>
  <si>
    <t>特別徴収義務者</t>
    <rPh sb="0" eb="2">
      <t>トクベツ</t>
    </rPh>
    <rPh sb="2" eb="4">
      <t>チョウシュウ</t>
    </rPh>
    <rPh sb="4" eb="7">
      <t>ギムシャ</t>
    </rPh>
    <phoneticPr fontId="9"/>
  </si>
  <si>
    <t>申告対象月</t>
    <rPh sb="0" eb="2">
      <t>シンコク</t>
    </rPh>
    <rPh sb="2" eb="4">
      <t>タイショウ</t>
    </rPh>
    <rPh sb="4" eb="5">
      <t>ツキ</t>
    </rPh>
    <phoneticPr fontId="9"/>
  </si>
  <si>
    <t>延滞金</t>
    <rPh sb="0" eb="3">
      <t>エンタイキン</t>
    </rPh>
    <phoneticPr fontId="3"/>
  </si>
  <si>
    <t>延滞金</t>
    <rPh sb="0" eb="3">
      <t>エンタイキン</t>
    </rPh>
    <phoneticPr fontId="9"/>
  </si>
  <si>
    <t>計</t>
    <rPh sb="0" eb="1">
      <t>ケイ</t>
    </rPh>
    <phoneticPr fontId="9"/>
  </si>
  <si>
    <t>年度</t>
    <rPh sb="0" eb="2">
      <t>ネンド</t>
    </rPh>
    <phoneticPr fontId="3"/>
  </si>
  <si>
    <t>事務所コード一覧（市町村５０音順）</t>
    <rPh sb="0" eb="2">
      <t>ジム</t>
    </rPh>
    <rPh sb="2" eb="3">
      <t>ショ</t>
    </rPh>
    <rPh sb="6" eb="8">
      <t>イチラン</t>
    </rPh>
    <rPh sb="9" eb="12">
      <t>シチョウソン</t>
    </rPh>
    <rPh sb="14" eb="15">
      <t>オン</t>
    </rPh>
    <rPh sb="15" eb="16">
      <t>ジュン</t>
    </rPh>
    <phoneticPr fontId="9"/>
  </si>
  <si>
    <t>「札幌市」と「北海道外」の事務所コードは「２１０」です。</t>
    <phoneticPr fontId="9"/>
  </si>
  <si>
    <t>市町村名</t>
    <rPh sb="0" eb="3">
      <t>シチョウソン</t>
    </rPh>
    <rPh sb="3" eb="4">
      <t>メイ</t>
    </rPh>
    <phoneticPr fontId="9"/>
  </si>
  <si>
    <t>事務所</t>
    <phoneticPr fontId="9"/>
  </si>
  <si>
    <t>かな</t>
    <phoneticPr fontId="9"/>
  </si>
  <si>
    <t>コード</t>
    <phoneticPr fontId="9"/>
  </si>
  <si>
    <t>あ</t>
    <phoneticPr fontId="9"/>
  </si>
  <si>
    <t>愛別町</t>
    <phoneticPr fontId="9"/>
  </si>
  <si>
    <t>あいべつちょう</t>
    <phoneticPr fontId="9"/>
  </si>
  <si>
    <t>０６０</t>
    <phoneticPr fontId="9"/>
  </si>
  <si>
    <t>こ</t>
    <phoneticPr fontId="9"/>
  </si>
  <si>
    <t>小清水町</t>
    <phoneticPr fontId="9"/>
  </si>
  <si>
    <t>こしみずちょう</t>
    <phoneticPr fontId="9"/>
  </si>
  <si>
    <t>０９０</t>
    <phoneticPr fontId="9"/>
  </si>
  <si>
    <t>南幌町</t>
    <phoneticPr fontId="9"/>
  </si>
  <si>
    <t>なんぽろちょう</t>
    <phoneticPr fontId="9"/>
  </si>
  <si>
    <t>０５０</t>
    <phoneticPr fontId="9"/>
  </si>
  <si>
    <t>赤井川村</t>
    <phoneticPr fontId="9"/>
  </si>
  <si>
    <t>あかいがわむら</t>
    <phoneticPr fontId="9"/>
  </si>
  <si>
    <t>０４１</t>
    <phoneticPr fontId="9"/>
  </si>
  <si>
    <t>さ</t>
    <phoneticPr fontId="9"/>
  </si>
  <si>
    <t>札幌市</t>
    <phoneticPr fontId="9"/>
  </si>
  <si>
    <t>さっぽろし</t>
    <phoneticPr fontId="9"/>
  </si>
  <si>
    <t>２１０</t>
    <phoneticPr fontId="9"/>
  </si>
  <si>
    <t>に</t>
    <phoneticPr fontId="9"/>
  </si>
  <si>
    <t>新冠町</t>
    <phoneticPr fontId="9"/>
  </si>
  <si>
    <t>にいかっぷちょう</t>
    <phoneticPr fontId="9"/>
  </si>
  <si>
    <t>１１０</t>
    <phoneticPr fontId="9"/>
  </si>
  <si>
    <t>赤平市</t>
    <phoneticPr fontId="9"/>
  </si>
  <si>
    <t>あかびらし</t>
    <phoneticPr fontId="9"/>
  </si>
  <si>
    <t>様似町</t>
    <phoneticPr fontId="9"/>
  </si>
  <si>
    <t>さまにちょう</t>
    <phoneticPr fontId="9"/>
  </si>
  <si>
    <t>仁木町</t>
    <phoneticPr fontId="9"/>
  </si>
  <si>
    <t>にきちょう</t>
    <phoneticPr fontId="9"/>
  </si>
  <si>
    <t>旭川市</t>
    <phoneticPr fontId="9"/>
  </si>
  <si>
    <t>あさひかわし</t>
    <phoneticPr fontId="9"/>
  </si>
  <si>
    <t>更別村</t>
    <phoneticPr fontId="9"/>
  </si>
  <si>
    <t>さらべつむら</t>
    <phoneticPr fontId="9"/>
  </si>
  <si>
    <t>１２０</t>
    <phoneticPr fontId="9"/>
  </si>
  <si>
    <t>西興部村</t>
    <phoneticPr fontId="9"/>
  </si>
  <si>
    <t>にしおこっぺむら</t>
    <phoneticPr fontId="9"/>
  </si>
  <si>
    <t>０９２</t>
    <phoneticPr fontId="9"/>
  </si>
  <si>
    <t>芦別市</t>
    <phoneticPr fontId="9"/>
  </si>
  <si>
    <t>あしべつし</t>
    <phoneticPr fontId="9"/>
  </si>
  <si>
    <t>猿払村</t>
    <phoneticPr fontId="9"/>
  </si>
  <si>
    <t>さるふつむら</t>
    <phoneticPr fontId="9"/>
  </si>
  <si>
    <t>０８０</t>
    <phoneticPr fontId="9"/>
  </si>
  <si>
    <t>ニセコ町</t>
    <phoneticPr fontId="9"/>
  </si>
  <si>
    <t>にせこちょう</t>
    <phoneticPr fontId="9"/>
  </si>
  <si>
    <t>０４０</t>
    <phoneticPr fontId="9"/>
  </si>
  <si>
    <t>足寄町</t>
    <phoneticPr fontId="9"/>
  </si>
  <si>
    <t>あしょろちょう</t>
    <phoneticPr fontId="9"/>
  </si>
  <si>
    <t>佐呂間町</t>
    <phoneticPr fontId="9"/>
  </si>
  <si>
    <t>さろまちょう</t>
    <phoneticPr fontId="9"/>
  </si>
  <si>
    <t>０９１</t>
    <phoneticPr fontId="9"/>
  </si>
  <si>
    <t>ぬ</t>
    <phoneticPr fontId="9"/>
  </si>
  <si>
    <t>沼田町</t>
    <phoneticPr fontId="9"/>
  </si>
  <si>
    <t>ぬまたちょう</t>
    <phoneticPr fontId="9"/>
  </si>
  <si>
    <t>０５１</t>
    <phoneticPr fontId="9"/>
  </si>
  <si>
    <t>厚岸町</t>
    <phoneticPr fontId="9"/>
  </si>
  <si>
    <t>あっけしちょう</t>
    <phoneticPr fontId="9"/>
  </si>
  <si>
    <t>１３０</t>
    <phoneticPr fontId="9"/>
  </si>
  <si>
    <t>し</t>
    <phoneticPr fontId="9"/>
  </si>
  <si>
    <t>鹿追町</t>
    <phoneticPr fontId="9"/>
  </si>
  <si>
    <t>しかおいちょう</t>
    <phoneticPr fontId="9"/>
  </si>
  <si>
    <t>ね</t>
    <phoneticPr fontId="9"/>
  </si>
  <si>
    <t>根室市</t>
    <phoneticPr fontId="9"/>
  </si>
  <si>
    <t>ねむろし</t>
    <phoneticPr fontId="9"/>
  </si>
  <si>
    <t>１４０</t>
    <phoneticPr fontId="9"/>
  </si>
  <si>
    <t>厚沢部町</t>
    <phoneticPr fontId="9"/>
  </si>
  <si>
    <t>あっさぶちょう</t>
    <phoneticPr fontId="9"/>
  </si>
  <si>
    <t>０３０</t>
    <phoneticPr fontId="9"/>
  </si>
  <si>
    <t>鹿部町</t>
    <phoneticPr fontId="9"/>
  </si>
  <si>
    <t>しかべちょう</t>
    <phoneticPr fontId="9"/>
  </si>
  <si>
    <t>０２０</t>
    <phoneticPr fontId="9"/>
  </si>
  <si>
    <t>の</t>
    <phoneticPr fontId="9"/>
  </si>
  <si>
    <t>登別市</t>
    <phoneticPr fontId="9"/>
  </si>
  <si>
    <t>のぼりべつし</t>
    <phoneticPr fontId="9"/>
  </si>
  <si>
    <t>１００</t>
    <phoneticPr fontId="9"/>
  </si>
  <si>
    <t>厚真町</t>
    <phoneticPr fontId="9"/>
  </si>
  <si>
    <t>あつまちょう</t>
    <phoneticPr fontId="9"/>
  </si>
  <si>
    <t>１０１</t>
    <phoneticPr fontId="9"/>
  </si>
  <si>
    <t>標茶町</t>
    <phoneticPr fontId="9"/>
  </si>
  <si>
    <t>しべちゃちょう</t>
    <phoneticPr fontId="9"/>
  </si>
  <si>
    <t>は</t>
    <phoneticPr fontId="9"/>
  </si>
  <si>
    <t>函館市</t>
    <phoneticPr fontId="9"/>
  </si>
  <si>
    <t>はこだてし</t>
    <phoneticPr fontId="9"/>
  </si>
  <si>
    <t>網走市</t>
    <phoneticPr fontId="9"/>
  </si>
  <si>
    <t>あばしりし</t>
    <phoneticPr fontId="9"/>
  </si>
  <si>
    <t>士別市</t>
    <phoneticPr fontId="9"/>
  </si>
  <si>
    <t>しべつし</t>
    <phoneticPr fontId="9"/>
  </si>
  <si>
    <t>０６１</t>
    <phoneticPr fontId="9"/>
  </si>
  <si>
    <t>羽幌町</t>
    <phoneticPr fontId="9"/>
  </si>
  <si>
    <t>はぼろちょう</t>
    <phoneticPr fontId="9"/>
  </si>
  <si>
    <t>０７０</t>
    <phoneticPr fontId="9"/>
  </si>
  <si>
    <t>安平町</t>
    <phoneticPr fontId="9"/>
  </si>
  <si>
    <t>あびらちょう</t>
    <phoneticPr fontId="9"/>
  </si>
  <si>
    <t>標津町</t>
    <phoneticPr fontId="9"/>
  </si>
  <si>
    <t>しべつちょう</t>
    <phoneticPr fontId="9"/>
  </si>
  <si>
    <t>浜頓別町</t>
    <phoneticPr fontId="9"/>
  </si>
  <si>
    <t>はまとんべつちょう</t>
    <phoneticPr fontId="9"/>
  </si>
  <si>
    <t>い</t>
    <phoneticPr fontId="9"/>
  </si>
  <si>
    <t>池田町</t>
    <phoneticPr fontId="9"/>
  </si>
  <si>
    <t>いけだちょう</t>
    <phoneticPr fontId="9"/>
  </si>
  <si>
    <t>士幌町</t>
    <phoneticPr fontId="9"/>
  </si>
  <si>
    <t>しほろちょう</t>
    <phoneticPr fontId="9"/>
  </si>
  <si>
    <t>浜中町</t>
    <phoneticPr fontId="9"/>
  </si>
  <si>
    <t>はまなかちょう</t>
    <phoneticPr fontId="9"/>
  </si>
  <si>
    <t>石狩市</t>
    <phoneticPr fontId="9"/>
  </si>
  <si>
    <t>いしかりし</t>
    <phoneticPr fontId="9"/>
  </si>
  <si>
    <t>０１０</t>
    <phoneticPr fontId="9"/>
  </si>
  <si>
    <t>島牧村</t>
    <phoneticPr fontId="9"/>
  </si>
  <si>
    <t>しままきむら</t>
    <phoneticPr fontId="9"/>
  </si>
  <si>
    <t>ひ</t>
    <phoneticPr fontId="9"/>
  </si>
  <si>
    <t>美瑛町</t>
    <phoneticPr fontId="9"/>
  </si>
  <si>
    <t>びえいちょう</t>
    <phoneticPr fontId="9"/>
  </si>
  <si>
    <t>今金町</t>
    <phoneticPr fontId="9"/>
  </si>
  <si>
    <t>いまかねちょう</t>
    <phoneticPr fontId="9"/>
  </si>
  <si>
    <t>清水町</t>
    <phoneticPr fontId="9"/>
  </si>
  <si>
    <t>しみずちょう</t>
    <phoneticPr fontId="9"/>
  </si>
  <si>
    <t>東神楽町</t>
    <phoneticPr fontId="9"/>
  </si>
  <si>
    <t>ひがしかぐらちょう</t>
    <phoneticPr fontId="9"/>
  </si>
  <si>
    <t>岩内町</t>
    <phoneticPr fontId="9"/>
  </si>
  <si>
    <t>いわないちょう</t>
    <phoneticPr fontId="9"/>
  </si>
  <si>
    <t>占冠村</t>
    <phoneticPr fontId="9"/>
  </si>
  <si>
    <t>しむかっぷむら</t>
    <phoneticPr fontId="9"/>
  </si>
  <si>
    <t>東川町</t>
    <phoneticPr fontId="9"/>
  </si>
  <si>
    <t>ひがしかわちょう</t>
    <phoneticPr fontId="9"/>
  </si>
  <si>
    <t>岩見沢市</t>
    <phoneticPr fontId="9"/>
  </si>
  <si>
    <t>いわみざわし</t>
    <phoneticPr fontId="9"/>
  </si>
  <si>
    <t>下川町</t>
    <phoneticPr fontId="9"/>
  </si>
  <si>
    <t>しもかわちょう</t>
    <phoneticPr fontId="9"/>
  </si>
  <si>
    <t>日高町</t>
    <phoneticPr fontId="9"/>
  </si>
  <si>
    <t>ひだかちょう</t>
    <phoneticPr fontId="9"/>
  </si>
  <si>
    <t>う</t>
    <phoneticPr fontId="9"/>
  </si>
  <si>
    <t>歌志内市</t>
    <phoneticPr fontId="9"/>
  </si>
  <si>
    <t>うたしないし</t>
    <phoneticPr fontId="9"/>
  </si>
  <si>
    <t>積丹町</t>
    <phoneticPr fontId="9"/>
  </si>
  <si>
    <t>しゃこたんちょう</t>
    <phoneticPr fontId="9"/>
  </si>
  <si>
    <t>比布町</t>
    <phoneticPr fontId="9"/>
  </si>
  <si>
    <t>ぴっぷちょう</t>
    <phoneticPr fontId="9"/>
  </si>
  <si>
    <t>浦臼町</t>
    <phoneticPr fontId="9"/>
  </si>
  <si>
    <t>うらうすちょう</t>
    <phoneticPr fontId="9"/>
  </si>
  <si>
    <t>斜里町</t>
    <phoneticPr fontId="9"/>
  </si>
  <si>
    <t>しゃりちょう</t>
    <phoneticPr fontId="9"/>
  </si>
  <si>
    <t>美唄市</t>
    <phoneticPr fontId="9"/>
  </si>
  <si>
    <t>びばいし</t>
    <phoneticPr fontId="9"/>
  </si>
  <si>
    <t>浦河町</t>
    <phoneticPr fontId="9"/>
  </si>
  <si>
    <t>うらかわちょう</t>
    <phoneticPr fontId="9"/>
  </si>
  <si>
    <t>初山別村</t>
    <phoneticPr fontId="9"/>
  </si>
  <si>
    <t>しょさんべつむら</t>
    <phoneticPr fontId="9"/>
  </si>
  <si>
    <t>美深町</t>
    <phoneticPr fontId="9"/>
  </si>
  <si>
    <t>びふかちょう</t>
    <phoneticPr fontId="9"/>
  </si>
  <si>
    <t>浦幌町</t>
    <phoneticPr fontId="9"/>
  </si>
  <si>
    <t>うらほろちょう</t>
    <phoneticPr fontId="9"/>
  </si>
  <si>
    <t>白老町</t>
    <phoneticPr fontId="9"/>
  </si>
  <si>
    <t>しらおいちょう</t>
    <phoneticPr fontId="9"/>
  </si>
  <si>
    <t>美幌町</t>
    <phoneticPr fontId="9"/>
  </si>
  <si>
    <t>びほろちょう</t>
    <phoneticPr fontId="9"/>
  </si>
  <si>
    <t>雨竜町</t>
    <phoneticPr fontId="9"/>
  </si>
  <si>
    <t>うりゅうちょう</t>
    <phoneticPr fontId="9"/>
  </si>
  <si>
    <t>白糠町</t>
    <phoneticPr fontId="9"/>
  </si>
  <si>
    <t>しらぬかちょう</t>
    <phoneticPr fontId="9"/>
  </si>
  <si>
    <t>平取町</t>
    <phoneticPr fontId="9"/>
  </si>
  <si>
    <t>びらとりちょう</t>
    <phoneticPr fontId="9"/>
  </si>
  <si>
    <t>え</t>
    <phoneticPr fontId="9"/>
  </si>
  <si>
    <t>江差町</t>
    <phoneticPr fontId="9"/>
  </si>
  <si>
    <t>えさしちょう</t>
    <phoneticPr fontId="9"/>
  </si>
  <si>
    <t>知内町</t>
    <phoneticPr fontId="9"/>
  </si>
  <si>
    <t>しりうちちょう</t>
    <phoneticPr fontId="9"/>
  </si>
  <si>
    <t>広尾町</t>
    <phoneticPr fontId="9"/>
  </si>
  <si>
    <t>ひろおちょう</t>
    <phoneticPr fontId="9"/>
  </si>
  <si>
    <t>枝幸町</t>
    <phoneticPr fontId="9"/>
  </si>
  <si>
    <t>新篠津村</t>
    <phoneticPr fontId="9"/>
  </si>
  <si>
    <t>しんしのつむら</t>
    <phoneticPr fontId="9"/>
  </si>
  <si>
    <t>ふ</t>
    <phoneticPr fontId="9"/>
  </si>
  <si>
    <t>深川市</t>
    <phoneticPr fontId="9"/>
  </si>
  <si>
    <t>ふかがわし</t>
    <phoneticPr fontId="9"/>
  </si>
  <si>
    <t>恵庭市</t>
    <phoneticPr fontId="9"/>
  </si>
  <si>
    <t>えにわし</t>
    <phoneticPr fontId="9"/>
  </si>
  <si>
    <t>新得町</t>
    <phoneticPr fontId="9"/>
  </si>
  <si>
    <t>しんとくちょう</t>
    <phoneticPr fontId="9"/>
  </si>
  <si>
    <t>福島町</t>
    <phoneticPr fontId="9"/>
  </si>
  <si>
    <t>ふくしまちょう</t>
    <phoneticPr fontId="9"/>
  </si>
  <si>
    <t>江別市</t>
    <phoneticPr fontId="9"/>
  </si>
  <si>
    <t>えべつし</t>
    <phoneticPr fontId="9"/>
  </si>
  <si>
    <t>新十津川町</t>
  </si>
  <si>
    <t>しんとつかわちょう</t>
    <phoneticPr fontId="9"/>
  </si>
  <si>
    <t>富良野市</t>
    <phoneticPr fontId="9"/>
  </si>
  <si>
    <t>ふらのし</t>
    <phoneticPr fontId="9"/>
  </si>
  <si>
    <t>えりも町</t>
    <phoneticPr fontId="9"/>
  </si>
  <si>
    <t>えりもちょう</t>
    <phoneticPr fontId="9"/>
  </si>
  <si>
    <t>新ひだか町</t>
    <phoneticPr fontId="9"/>
  </si>
  <si>
    <t>しんひだかちょう</t>
    <phoneticPr fontId="9"/>
  </si>
  <si>
    <t>古平町</t>
    <phoneticPr fontId="9"/>
  </si>
  <si>
    <t>ふるびらちょう</t>
    <phoneticPr fontId="9"/>
  </si>
  <si>
    <t>遠軽町</t>
    <phoneticPr fontId="9"/>
  </si>
  <si>
    <t>えんがるちょう</t>
    <phoneticPr fontId="9"/>
  </si>
  <si>
    <t>す</t>
    <phoneticPr fontId="9"/>
  </si>
  <si>
    <t>寿都町</t>
    <phoneticPr fontId="9"/>
  </si>
  <si>
    <t>すっつちょう</t>
    <phoneticPr fontId="9"/>
  </si>
  <si>
    <t>へ</t>
    <phoneticPr fontId="9"/>
  </si>
  <si>
    <t>別海町</t>
    <phoneticPr fontId="9"/>
  </si>
  <si>
    <t>べつかいちょう</t>
    <phoneticPr fontId="9"/>
  </si>
  <si>
    <t>遠別町</t>
    <phoneticPr fontId="9"/>
  </si>
  <si>
    <t>えんべつちょう</t>
    <phoneticPr fontId="9"/>
  </si>
  <si>
    <t>砂川市</t>
    <phoneticPr fontId="9"/>
  </si>
  <si>
    <t>すながわし</t>
    <phoneticPr fontId="9"/>
  </si>
  <si>
    <t>ほ</t>
    <phoneticPr fontId="9"/>
  </si>
  <si>
    <t>北斗市</t>
    <phoneticPr fontId="9"/>
  </si>
  <si>
    <t>ほくとし</t>
    <phoneticPr fontId="9"/>
  </si>
  <si>
    <t>お</t>
    <phoneticPr fontId="9"/>
  </si>
  <si>
    <t>雄武町</t>
    <phoneticPr fontId="9"/>
  </si>
  <si>
    <t>おうむちょう</t>
    <phoneticPr fontId="9"/>
  </si>
  <si>
    <t>せ</t>
    <phoneticPr fontId="9"/>
  </si>
  <si>
    <t>せたな町</t>
    <phoneticPr fontId="9"/>
  </si>
  <si>
    <t>せたなちょう</t>
    <phoneticPr fontId="9"/>
  </si>
  <si>
    <t>北竜町</t>
    <phoneticPr fontId="9"/>
  </si>
  <si>
    <t>ほくりゅうちょう</t>
    <phoneticPr fontId="9"/>
  </si>
  <si>
    <t>大空町</t>
    <phoneticPr fontId="9"/>
  </si>
  <si>
    <t>おおぞらちょう</t>
    <phoneticPr fontId="9"/>
  </si>
  <si>
    <t>そ</t>
    <phoneticPr fontId="9"/>
  </si>
  <si>
    <t>壮瞥町</t>
    <phoneticPr fontId="9"/>
  </si>
  <si>
    <t>そうべつちょう</t>
    <phoneticPr fontId="9"/>
  </si>
  <si>
    <t>幌加内町</t>
    <phoneticPr fontId="9"/>
  </si>
  <si>
    <t>ほろかないちょう</t>
    <phoneticPr fontId="9"/>
  </si>
  <si>
    <t>奥尻町</t>
    <phoneticPr fontId="9"/>
  </si>
  <si>
    <t>おくしりちょう</t>
    <phoneticPr fontId="9"/>
  </si>
  <si>
    <t>た</t>
    <phoneticPr fontId="9"/>
  </si>
  <si>
    <t>大樹町</t>
    <phoneticPr fontId="9"/>
  </si>
  <si>
    <t>たいきちょう</t>
    <phoneticPr fontId="9"/>
  </si>
  <si>
    <t>幌延町</t>
    <phoneticPr fontId="9"/>
  </si>
  <si>
    <t>ほろのべちょう</t>
    <phoneticPr fontId="9"/>
  </si>
  <si>
    <t>置戸町</t>
    <phoneticPr fontId="9"/>
  </si>
  <si>
    <t>おけとちょう</t>
    <phoneticPr fontId="9"/>
  </si>
  <si>
    <t>鷹栖町</t>
    <phoneticPr fontId="9"/>
  </si>
  <si>
    <t>たかすちょう</t>
    <phoneticPr fontId="9"/>
  </si>
  <si>
    <t>本別町</t>
    <phoneticPr fontId="9"/>
  </si>
  <si>
    <t>ほんべつちょう</t>
    <phoneticPr fontId="9"/>
  </si>
  <si>
    <t>興部町</t>
    <phoneticPr fontId="9"/>
  </si>
  <si>
    <t>おこっぺちょう</t>
    <phoneticPr fontId="9"/>
  </si>
  <si>
    <t>滝川市</t>
    <phoneticPr fontId="9"/>
  </si>
  <si>
    <t>たきかわし</t>
    <phoneticPr fontId="9"/>
  </si>
  <si>
    <t>ま</t>
    <phoneticPr fontId="9"/>
  </si>
  <si>
    <t>幕別町</t>
    <phoneticPr fontId="9"/>
  </si>
  <si>
    <t>まくべつちょう</t>
    <phoneticPr fontId="9"/>
  </si>
  <si>
    <t>長万部町</t>
    <phoneticPr fontId="9"/>
  </si>
  <si>
    <t>おしゃまんべちょう</t>
    <phoneticPr fontId="9"/>
  </si>
  <si>
    <t>滝上町</t>
    <phoneticPr fontId="9"/>
  </si>
  <si>
    <t>たきのうえちょう</t>
    <phoneticPr fontId="9"/>
  </si>
  <si>
    <t>増毛町</t>
    <phoneticPr fontId="9"/>
  </si>
  <si>
    <t>ましけちょう</t>
    <phoneticPr fontId="9"/>
  </si>
  <si>
    <t>小樽市</t>
    <phoneticPr fontId="9"/>
  </si>
  <si>
    <t>おたるし</t>
    <phoneticPr fontId="9"/>
  </si>
  <si>
    <t>伊達市</t>
    <phoneticPr fontId="9"/>
  </si>
  <si>
    <t>だてし</t>
    <phoneticPr fontId="9"/>
  </si>
  <si>
    <t>真狩村</t>
    <phoneticPr fontId="9"/>
  </si>
  <si>
    <t>まっかりむら</t>
    <phoneticPr fontId="9"/>
  </si>
  <si>
    <t>音威子府村</t>
    <phoneticPr fontId="9"/>
  </si>
  <si>
    <t>おといねっぷむら</t>
    <phoneticPr fontId="9"/>
  </si>
  <si>
    <t>ち</t>
    <phoneticPr fontId="9"/>
  </si>
  <si>
    <t>秩父別町</t>
    <phoneticPr fontId="9"/>
  </si>
  <si>
    <t>ちっぷべつちょう</t>
    <phoneticPr fontId="9"/>
  </si>
  <si>
    <t>松前町</t>
    <phoneticPr fontId="9"/>
  </si>
  <si>
    <t>まつまえちょう</t>
    <phoneticPr fontId="9"/>
  </si>
  <si>
    <t>音更町</t>
    <phoneticPr fontId="9"/>
  </si>
  <si>
    <t>おとふけちょう</t>
    <phoneticPr fontId="9"/>
  </si>
  <si>
    <t>千歳市</t>
    <phoneticPr fontId="9"/>
  </si>
  <si>
    <t>ちとせし</t>
    <phoneticPr fontId="9"/>
  </si>
  <si>
    <t>み</t>
    <phoneticPr fontId="9"/>
  </si>
  <si>
    <t>三笠市</t>
    <phoneticPr fontId="9"/>
  </si>
  <si>
    <t>みかさし</t>
    <phoneticPr fontId="9"/>
  </si>
  <si>
    <t>乙部町</t>
    <phoneticPr fontId="9"/>
  </si>
  <si>
    <t>おとべちょう</t>
    <phoneticPr fontId="9"/>
  </si>
  <si>
    <t>つ</t>
    <phoneticPr fontId="9"/>
  </si>
  <si>
    <t>月形町</t>
    <phoneticPr fontId="9"/>
  </si>
  <si>
    <t>つきがたちょう</t>
    <phoneticPr fontId="9"/>
  </si>
  <si>
    <t>南富良野町</t>
    <phoneticPr fontId="9"/>
  </si>
  <si>
    <t>みなみふらのちょう</t>
    <phoneticPr fontId="9"/>
  </si>
  <si>
    <t>帯広市</t>
    <phoneticPr fontId="9"/>
  </si>
  <si>
    <t>おびひろし</t>
    <phoneticPr fontId="9"/>
  </si>
  <si>
    <t>津別町</t>
    <phoneticPr fontId="9"/>
  </si>
  <si>
    <t>つべつちょう</t>
    <phoneticPr fontId="9"/>
  </si>
  <si>
    <t>む</t>
    <phoneticPr fontId="9"/>
  </si>
  <si>
    <t>むかわ町</t>
    <phoneticPr fontId="9"/>
  </si>
  <si>
    <t>むかわちょう</t>
    <phoneticPr fontId="9"/>
  </si>
  <si>
    <t>小平町</t>
    <phoneticPr fontId="9"/>
  </si>
  <si>
    <t>おびらちょう</t>
    <phoneticPr fontId="9"/>
  </si>
  <si>
    <t>鶴居村</t>
    <phoneticPr fontId="9"/>
  </si>
  <si>
    <t>つるいむら</t>
    <phoneticPr fontId="9"/>
  </si>
  <si>
    <t>室蘭市</t>
    <phoneticPr fontId="9"/>
  </si>
  <si>
    <t>むろらんし</t>
    <phoneticPr fontId="9"/>
  </si>
  <si>
    <t>か</t>
    <phoneticPr fontId="9"/>
  </si>
  <si>
    <t>上川町</t>
    <phoneticPr fontId="9"/>
  </si>
  <si>
    <t>かみかわちょう</t>
    <phoneticPr fontId="9"/>
  </si>
  <si>
    <t>て</t>
    <phoneticPr fontId="9"/>
  </si>
  <si>
    <t>天塩町</t>
    <phoneticPr fontId="9"/>
  </si>
  <si>
    <t>てしおちょう</t>
    <phoneticPr fontId="9"/>
  </si>
  <si>
    <t>め</t>
    <phoneticPr fontId="9"/>
  </si>
  <si>
    <t>芽室町</t>
    <phoneticPr fontId="9"/>
  </si>
  <si>
    <t>めむろちょう</t>
    <phoneticPr fontId="9"/>
  </si>
  <si>
    <t>上士幌町</t>
    <phoneticPr fontId="9"/>
  </si>
  <si>
    <t>かみしほろちょう</t>
    <phoneticPr fontId="9"/>
  </si>
  <si>
    <t>弟子屈町</t>
    <phoneticPr fontId="9"/>
  </si>
  <si>
    <t>てしかがちょう</t>
    <phoneticPr fontId="9"/>
  </si>
  <si>
    <t>も</t>
    <phoneticPr fontId="9"/>
  </si>
  <si>
    <t>妹背牛町</t>
    <phoneticPr fontId="9"/>
  </si>
  <si>
    <t>もせうしちょう</t>
    <phoneticPr fontId="9"/>
  </si>
  <si>
    <t>上砂川町</t>
    <phoneticPr fontId="9"/>
  </si>
  <si>
    <t>かみすながわちょう</t>
    <phoneticPr fontId="9"/>
  </si>
  <si>
    <t>と</t>
    <phoneticPr fontId="9"/>
  </si>
  <si>
    <t>当別町</t>
    <phoneticPr fontId="9"/>
  </si>
  <si>
    <t>とうべつちょう</t>
    <phoneticPr fontId="9"/>
  </si>
  <si>
    <t>森町</t>
    <phoneticPr fontId="9"/>
  </si>
  <si>
    <t>もりまち</t>
    <phoneticPr fontId="9"/>
  </si>
  <si>
    <t>上ノ国町</t>
    <phoneticPr fontId="9"/>
  </si>
  <si>
    <t>かみのくにちょう</t>
    <phoneticPr fontId="9"/>
  </si>
  <si>
    <t>当麻町</t>
    <phoneticPr fontId="9"/>
  </si>
  <si>
    <t>とうまちょう</t>
    <phoneticPr fontId="9"/>
  </si>
  <si>
    <t>紋別市</t>
    <phoneticPr fontId="9"/>
  </si>
  <si>
    <t>もんべつし</t>
    <phoneticPr fontId="9"/>
  </si>
  <si>
    <t>上富良野町</t>
    <phoneticPr fontId="9"/>
  </si>
  <si>
    <t>かみふらのちょう</t>
    <phoneticPr fontId="9"/>
  </si>
  <si>
    <t>洞爺湖町</t>
    <phoneticPr fontId="9"/>
  </si>
  <si>
    <t>とうやこちょう</t>
    <phoneticPr fontId="9"/>
  </si>
  <si>
    <t>や</t>
    <phoneticPr fontId="9"/>
  </si>
  <si>
    <t>八雲町</t>
    <phoneticPr fontId="9"/>
  </si>
  <si>
    <t>やくもちょう</t>
    <phoneticPr fontId="9"/>
  </si>
  <si>
    <t>神恵内村</t>
    <phoneticPr fontId="9"/>
  </si>
  <si>
    <t>かもえないむら</t>
    <phoneticPr fontId="9"/>
  </si>
  <si>
    <t>苫小牧市</t>
    <phoneticPr fontId="9"/>
  </si>
  <si>
    <t>とまこまいし</t>
    <phoneticPr fontId="9"/>
  </si>
  <si>
    <t>ゆ</t>
    <phoneticPr fontId="9"/>
  </si>
  <si>
    <t>夕張市</t>
    <phoneticPr fontId="9"/>
  </si>
  <si>
    <t>ゆうばりし</t>
    <phoneticPr fontId="9"/>
  </si>
  <si>
    <t>き</t>
    <phoneticPr fontId="9"/>
  </si>
  <si>
    <t>木古内町</t>
    <phoneticPr fontId="9"/>
  </si>
  <si>
    <t>きこないちょう</t>
    <phoneticPr fontId="9"/>
  </si>
  <si>
    <t>苫前町</t>
    <phoneticPr fontId="9"/>
  </si>
  <si>
    <t>とままえちょう</t>
    <phoneticPr fontId="9"/>
  </si>
  <si>
    <t>湧別町</t>
    <phoneticPr fontId="9"/>
  </si>
  <si>
    <t>ゆうべつちょう</t>
    <phoneticPr fontId="9"/>
  </si>
  <si>
    <t>北広島市</t>
    <phoneticPr fontId="9"/>
  </si>
  <si>
    <t>きたひろしまし</t>
    <phoneticPr fontId="9"/>
  </si>
  <si>
    <t>泊村</t>
    <phoneticPr fontId="9"/>
  </si>
  <si>
    <t>とまりむら</t>
    <phoneticPr fontId="9"/>
  </si>
  <si>
    <t>由仁町</t>
    <phoneticPr fontId="9"/>
  </si>
  <si>
    <t>ゆにちょう</t>
    <phoneticPr fontId="9"/>
  </si>
  <si>
    <t>北見市</t>
    <phoneticPr fontId="9"/>
  </si>
  <si>
    <t>きたみし</t>
    <phoneticPr fontId="9"/>
  </si>
  <si>
    <t>豊浦町</t>
    <phoneticPr fontId="9"/>
  </si>
  <si>
    <t>とようらちょう</t>
    <phoneticPr fontId="9"/>
  </si>
  <si>
    <t>よ</t>
    <phoneticPr fontId="9"/>
  </si>
  <si>
    <t>余市町</t>
    <phoneticPr fontId="9"/>
  </si>
  <si>
    <t>よいちちょう</t>
    <phoneticPr fontId="9"/>
  </si>
  <si>
    <t>喜茂別町</t>
    <phoneticPr fontId="9"/>
  </si>
  <si>
    <t>きもべつちょう</t>
    <phoneticPr fontId="9"/>
  </si>
  <si>
    <t>豊頃町</t>
    <phoneticPr fontId="9"/>
  </si>
  <si>
    <t>とよころちょう</t>
    <phoneticPr fontId="9"/>
  </si>
  <si>
    <t>ら</t>
    <phoneticPr fontId="9"/>
  </si>
  <si>
    <t>羅臼町</t>
    <phoneticPr fontId="9"/>
  </si>
  <si>
    <t>らうすちょう</t>
    <phoneticPr fontId="9"/>
  </si>
  <si>
    <t>京極町</t>
    <phoneticPr fontId="9"/>
  </si>
  <si>
    <t>きょうごくちょう</t>
    <phoneticPr fontId="9"/>
  </si>
  <si>
    <t>豊富町</t>
    <phoneticPr fontId="9"/>
  </si>
  <si>
    <t>とよとみちょう</t>
    <phoneticPr fontId="9"/>
  </si>
  <si>
    <t>蘭越町</t>
    <phoneticPr fontId="9"/>
  </si>
  <si>
    <t>らんこしちょう</t>
    <phoneticPr fontId="9"/>
  </si>
  <si>
    <t>共和町</t>
    <phoneticPr fontId="9"/>
  </si>
  <si>
    <t>きょうわちょう</t>
    <phoneticPr fontId="9"/>
  </si>
  <si>
    <t>な</t>
    <phoneticPr fontId="9"/>
  </si>
  <si>
    <t>奈井江町</t>
    <phoneticPr fontId="9"/>
  </si>
  <si>
    <t>ないえちょう</t>
    <phoneticPr fontId="9"/>
  </si>
  <si>
    <t>り</t>
    <phoneticPr fontId="9"/>
  </si>
  <si>
    <t>陸別町</t>
    <phoneticPr fontId="9"/>
  </si>
  <si>
    <t>りくべつちょう</t>
    <phoneticPr fontId="9"/>
  </si>
  <si>
    <t>清里町</t>
    <phoneticPr fontId="9"/>
  </si>
  <si>
    <t>きよさとちょう</t>
    <phoneticPr fontId="9"/>
  </si>
  <si>
    <t>中川町</t>
    <phoneticPr fontId="9"/>
  </si>
  <si>
    <t>なかがわちょう</t>
    <phoneticPr fontId="9"/>
  </si>
  <si>
    <t>利尻町</t>
    <phoneticPr fontId="9"/>
  </si>
  <si>
    <t>りしりちょう</t>
    <phoneticPr fontId="9"/>
  </si>
  <si>
    <t>く</t>
    <phoneticPr fontId="9"/>
  </si>
  <si>
    <t>釧路市</t>
    <phoneticPr fontId="9"/>
  </si>
  <si>
    <t>くしろし</t>
    <phoneticPr fontId="9"/>
  </si>
  <si>
    <t>中札内村</t>
    <phoneticPr fontId="9"/>
  </si>
  <si>
    <t>なかさつないむら</t>
    <phoneticPr fontId="9"/>
  </si>
  <si>
    <t>利尻富士町</t>
    <phoneticPr fontId="9"/>
  </si>
  <si>
    <t>りしりふじちょう</t>
    <phoneticPr fontId="9"/>
  </si>
  <si>
    <t>釧路町</t>
    <phoneticPr fontId="9"/>
  </si>
  <si>
    <t>くしろちょう</t>
    <phoneticPr fontId="9"/>
  </si>
  <si>
    <t>中標津町</t>
    <phoneticPr fontId="9"/>
  </si>
  <si>
    <t>なかしべつちょう</t>
    <phoneticPr fontId="9"/>
  </si>
  <si>
    <t>る</t>
    <phoneticPr fontId="9"/>
  </si>
  <si>
    <t>留寿都村</t>
    <phoneticPr fontId="9"/>
  </si>
  <si>
    <t>るすつむら</t>
    <phoneticPr fontId="9"/>
  </si>
  <si>
    <t>倶知安町</t>
    <phoneticPr fontId="9"/>
  </si>
  <si>
    <t>くっちゃんちょう</t>
    <phoneticPr fontId="9"/>
  </si>
  <si>
    <t>中頓別町</t>
    <phoneticPr fontId="9"/>
  </si>
  <si>
    <t>なかとんべつちょう</t>
    <phoneticPr fontId="9"/>
  </si>
  <si>
    <t>留萌市</t>
    <phoneticPr fontId="9"/>
  </si>
  <si>
    <t>るもいし</t>
    <phoneticPr fontId="9"/>
  </si>
  <si>
    <t>栗山町</t>
    <phoneticPr fontId="9"/>
  </si>
  <si>
    <t>くりやまちょう</t>
    <phoneticPr fontId="9"/>
  </si>
  <si>
    <t>長沼町</t>
    <phoneticPr fontId="9"/>
  </si>
  <si>
    <t>ながぬまちょう</t>
    <phoneticPr fontId="9"/>
  </si>
  <si>
    <t>れ</t>
    <phoneticPr fontId="9"/>
  </si>
  <si>
    <t>礼文町</t>
    <phoneticPr fontId="9"/>
  </si>
  <si>
    <t>れぶんちょう</t>
    <phoneticPr fontId="9"/>
  </si>
  <si>
    <t>黒松内町</t>
    <phoneticPr fontId="9"/>
  </si>
  <si>
    <t>くろまつないちょう</t>
    <phoneticPr fontId="9"/>
  </si>
  <si>
    <t>中富良野町</t>
    <phoneticPr fontId="9"/>
  </si>
  <si>
    <t>なかふらのちょう</t>
    <phoneticPr fontId="9"/>
  </si>
  <si>
    <t>わ</t>
    <phoneticPr fontId="9"/>
  </si>
  <si>
    <t>稚内市</t>
    <phoneticPr fontId="9"/>
  </si>
  <si>
    <t>わっかないし</t>
    <phoneticPr fontId="9"/>
  </si>
  <si>
    <t>訓子府町</t>
    <phoneticPr fontId="9"/>
  </si>
  <si>
    <t>くんねっぷちょう</t>
    <phoneticPr fontId="9"/>
  </si>
  <si>
    <t>七飯町</t>
    <phoneticPr fontId="9"/>
  </si>
  <si>
    <t>ななえちょう</t>
    <phoneticPr fontId="9"/>
  </si>
  <si>
    <t>和寒町</t>
    <phoneticPr fontId="9"/>
  </si>
  <si>
    <t>わっさむちょう</t>
    <phoneticPr fontId="9"/>
  </si>
  <si>
    <t>け</t>
    <phoneticPr fontId="9"/>
  </si>
  <si>
    <t>剣淵町</t>
    <phoneticPr fontId="9"/>
  </si>
  <si>
    <t>けんぶちちょう</t>
    <phoneticPr fontId="9"/>
  </si>
  <si>
    <t>名寄市</t>
    <phoneticPr fontId="9"/>
  </si>
  <si>
    <t>なよろし</t>
    <phoneticPr fontId="9"/>
  </si>
  <si>
    <t>他</t>
    <rPh sb="0" eb="1">
      <t>ホカ</t>
    </rPh>
    <phoneticPr fontId="9"/>
  </si>
  <si>
    <t>北海道外</t>
    <rPh sb="0" eb="2">
      <t>ホッカイ</t>
    </rPh>
    <rPh sb="2" eb="3">
      <t>ドウ</t>
    </rPh>
    <rPh sb="3" eb="4">
      <t>ガイ</t>
    </rPh>
    <phoneticPr fontId="9"/>
  </si>
  <si>
    <t>事務所コード一覧（コード順）</t>
    <rPh sb="0" eb="2">
      <t>ジム</t>
    </rPh>
    <rPh sb="2" eb="3">
      <t>ショ</t>
    </rPh>
    <rPh sb="6" eb="8">
      <t>イチラン</t>
    </rPh>
    <rPh sb="12" eb="13">
      <t>ジュン</t>
    </rPh>
    <phoneticPr fontId="9"/>
  </si>
  <si>
    <t>事務所
コード</t>
    <rPh sb="0" eb="2">
      <t>ジム</t>
    </rPh>
    <rPh sb="2" eb="3">
      <t>ショ</t>
    </rPh>
    <phoneticPr fontId="9"/>
  </si>
  <si>
    <t>事務所名</t>
    <rPh sb="0" eb="2">
      <t>ジム</t>
    </rPh>
    <rPh sb="2" eb="3">
      <t>ショ</t>
    </rPh>
    <rPh sb="3" eb="4">
      <t>メイ</t>
    </rPh>
    <phoneticPr fontId="9"/>
  </si>
  <si>
    <t>札幌道税事務所</t>
    <rPh sb="0" eb="2">
      <t>サッポロ</t>
    </rPh>
    <rPh sb="2" eb="4">
      <t>ドウゼイ</t>
    </rPh>
    <rPh sb="4" eb="6">
      <t>ジム</t>
    </rPh>
    <rPh sb="6" eb="7">
      <t>ショ</t>
    </rPh>
    <phoneticPr fontId="9"/>
  </si>
  <si>
    <t>札幌市、北海道外</t>
    <rPh sb="0" eb="3">
      <t>サッポロシ</t>
    </rPh>
    <rPh sb="4" eb="6">
      <t>ホッカイ</t>
    </rPh>
    <rPh sb="6" eb="7">
      <t>ドウ</t>
    </rPh>
    <rPh sb="7" eb="8">
      <t>ガイ</t>
    </rPh>
    <phoneticPr fontId="9"/>
  </si>
  <si>
    <t>石狩振興局</t>
    <rPh sb="0" eb="2">
      <t>イシカリ</t>
    </rPh>
    <rPh sb="2" eb="5">
      <t>シンコウキョク</t>
    </rPh>
    <phoneticPr fontId="9"/>
  </si>
  <si>
    <t>江別市、千歳市、恵庭市、北広島市、石狩市、当別町、新篠津村</t>
    <phoneticPr fontId="9"/>
  </si>
  <si>
    <t>渡島総合振興局</t>
    <rPh sb="0" eb="2">
      <t>オシマ</t>
    </rPh>
    <rPh sb="2" eb="4">
      <t>ソウゴウ</t>
    </rPh>
    <rPh sb="4" eb="7">
      <t>シンコウキョク</t>
    </rPh>
    <phoneticPr fontId="9"/>
  </si>
  <si>
    <t>函館市、北斗市、松前町、福島町、知内町、木古内町、七飯町、鹿部町、森町、八雲町、長万部町</t>
    <phoneticPr fontId="9"/>
  </si>
  <si>
    <t>檜山振興局</t>
    <rPh sb="0" eb="2">
      <t>ヒヤマ</t>
    </rPh>
    <rPh sb="2" eb="5">
      <t>シンコウキョク</t>
    </rPh>
    <phoneticPr fontId="9"/>
  </si>
  <si>
    <t>江差町、上ノ国町、厚沢部町、乙部町、奥尻町、今金町、せたな町</t>
    <phoneticPr fontId="9"/>
  </si>
  <si>
    <t>後志総合振興局</t>
    <rPh sb="0" eb="2">
      <t>シリベシ</t>
    </rPh>
    <rPh sb="2" eb="4">
      <t>ソウゴウ</t>
    </rPh>
    <rPh sb="4" eb="7">
      <t>シンコウキョク</t>
    </rPh>
    <phoneticPr fontId="9"/>
  </si>
  <si>
    <t>島牧村、寿都町、黒松内町、蘭越町、ニセコ町、真狩村、留寿都村、喜茂別町、京極町、倶知安町、</t>
    <phoneticPr fontId="9"/>
  </si>
  <si>
    <t>共和町、岩内町、泊村、神恵内村</t>
    <phoneticPr fontId="9"/>
  </si>
  <si>
    <t>小樽道税事務所</t>
    <phoneticPr fontId="9"/>
  </si>
  <si>
    <t>小樽市、積丹町、古平町、仁木町、余市町、赤井川村</t>
    <phoneticPr fontId="9"/>
  </si>
  <si>
    <t>空知総合振興局</t>
    <rPh sb="0" eb="2">
      <t>ソラチ</t>
    </rPh>
    <rPh sb="2" eb="4">
      <t>ソウゴウ</t>
    </rPh>
    <rPh sb="4" eb="7">
      <t>シンコウキョク</t>
    </rPh>
    <phoneticPr fontId="9"/>
  </si>
  <si>
    <t>夕張市、岩見沢市、美唄市、芦別市、赤平市、三笠市、滝川市、砂川市、歌志内市、南幌町、</t>
    <phoneticPr fontId="9"/>
  </si>
  <si>
    <t>奈井江町、上砂川町、由仁町、長沼町、栗山町、月形町、浦臼町、新十津川町</t>
    <phoneticPr fontId="9"/>
  </si>
  <si>
    <t>深川道税事務所</t>
    <phoneticPr fontId="9"/>
  </si>
  <si>
    <t>深川市、妹背牛町、秩父別町、雨竜町、北竜町、沼田町</t>
    <phoneticPr fontId="9"/>
  </si>
  <si>
    <t>上川総合振興局</t>
    <rPh sb="0" eb="2">
      <t>カミカワ</t>
    </rPh>
    <rPh sb="2" eb="4">
      <t>ソウゴウ</t>
    </rPh>
    <rPh sb="4" eb="7">
      <t>シンコウキョク</t>
    </rPh>
    <phoneticPr fontId="9"/>
  </si>
  <si>
    <t>旭川市、富良野市、鷹栖町、東神楽町、当麻町、比布町、愛別町、上川町、東川町、美瑛町、</t>
    <phoneticPr fontId="9"/>
  </si>
  <si>
    <t>上富良野町、中富良野町、南富良野町、占冠村、幌加内町</t>
    <phoneticPr fontId="9"/>
  </si>
  <si>
    <t>名寄道税事務所</t>
    <phoneticPr fontId="9"/>
  </si>
  <si>
    <t>士別市、名寄市、和寒町、剣淵町、下川町、美深町、音威子府村、中川町</t>
    <phoneticPr fontId="9"/>
  </si>
  <si>
    <t>留萌振興局</t>
    <rPh sb="0" eb="2">
      <t>ルモイ</t>
    </rPh>
    <rPh sb="2" eb="5">
      <t>シンコウキョク</t>
    </rPh>
    <phoneticPr fontId="9"/>
  </si>
  <si>
    <t>留萌市、増毛町、小平町、苫前町、羽幌町、初山別村、遠別町、天塩町</t>
    <phoneticPr fontId="9"/>
  </si>
  <si>
    <t>宗谷総合振興局</t>
    <rPh sb="0" eb="2">
      <t>ソウヤ</t>
    </rPh>
    <rPh sb="2" eb="4">
      <t>ソウゴウ</t>
    </rPh>
    <rPh sb="4" eb="7">
      <t>シンコウキョク</t>
    </rPh>
    <phoneticPr fontId="9"/>
  </si>
  <si>
    <t>稚内市、猿払村、浜頓別町、中頓別町、枝幸町、豊富町、礼文町、利尻町、利尻富士町、幌延町</t>
    <phoneticPr fontId="9"/>
  </si>
  <si>
    <t>オホーツク総合振興局</t>
    <rPh sb="5" eb="7">
      <t>ソウゴウ</t>
    </rPh>
    <rPh sb="7" eb="10">
      <t>シンコウキョク</t>
    </rPh>
    <phoneticPr fontId="9"/>
  </si>
  <si>
    <t>網走市、大空町、美幌町、津別町、斜里町、清里町、小清水町</t>
    <phoneticPr fontId="9"/>
  </si>
  <si>
    <t>北見道税事務所</t>
    <rPh sb="0" eb="2">
      <t>キタミ</t>
    </rPh>
    <rPh sb="2" eb="4">
      <t>ドウゼイ</t>
    </rPh>
    <rPh sb="4" eb="6">
      <t>ジム</t>
    </rPh>
    <rPh sb="6" eb="7">
      <t>ショ</t>
    </rPh>
    <phoneticPr fontId="9"/>
  </si>
  <si>
    <t>北見市、訓子府町、置戸町、佐呂間町、遠軽町</t>
    <phoneticPr fontId="9"/>
  </si>
  <si>
    <t>紋別道税事務所</t>
    <rPh sb="0" eb="2">
      <t>モンベツ</t>
    </rPh>
    <rPh sb="2" eb="4">
      <t>ドウゼイ</t>
    </rPh>
    <rPh sb="4" eb="6">
      <t>ジム</t>
    </rPh>
    <rPh sb="6" eb="7">
      <t>ショ</t>
    </rPh>
    <phoneticPr fontId="9"/>
  </si>
  <si>
    <t>紋別市、湧別町、滝上町、興部町、西興部村、雄武町</t>
    <phoneticPr fontId="9"/>
  </si>
  <si>
    <t>胆振総合振興局</t>
    <rPh sb="0" eb="2">
      <t>イブリ</t>
    </rPh>
    <rPh sb="2" eb="4">
      <t>ソウゴウ</t>
    </rPh>
    <rPh sb="4" eb="7">
      <t>シンコウキョク</t>
    </rPh>
    <phoneticPr fontId="9"/>
  </si>
  <si>
    <t>室蘭市、登別市、伊達市、豊浦町、壮瞥町、洞爺湖町</t>
    <phoneticPr fontId="9"/>
  </si>
  <si>
    <t>苫小牧道税事務所</t>
    <rPh sb="0" eb="3">
      <t>トマコマイ</t>
    </rPh>
    <rPh sb="3" eb="5">
      <t>ドウゼイ</t>
    </rPh>
    <rPh sb="5" eb="7">
      <t>ジム</t>
    </rPh>
    <rPh sb="7" eb="8">
      <t>ショ</t>
    </rPh>
    <phoneticPr fontId="9"/>
  </si>
  <si>
    <t>苫小牧市、白老町、厚真町、安平町、むかわ町</t>
    <phoneticPr fontId="9"/>
  </si>
  <si>
    <t>日高振興局</t>
    <rPh sb="0" eb="2">
      <t>ヒダカ</t>
    </rPh>
    <rPh sb="2" eb="5">
      <t>シンコウキョク</t>
    </rPh>
    <phoneticPr fontId="9"/>
  </si>
  <si>
    <t>日高町、平取町、新冠町、浦河町、様似町、えりも町、新ひだか町</t>
    <phoneticPr fontId="9"/>
  </si>
  <si>
    <t>十勝総合振興局</t>
    <rPh sb="0" eb="2">
      <t>トカチ</t>
    </rPh>
    <rPh sb="2" eb="4">
      <t>ソウゴウ</t>
    </rPh>
    <rPh sb="4" eb="7">
      <t>シンコウキョク</t>
    </rPh>
    <phoneticPr fontId="9"/>
  </si>
  <si>
    <t>帯広市、音更町、士幌町、上士幌町、鹿追町、新得町、清水町、芽室町、中札内村、更別村、大樹町、</t>
    <phoneticPr fontId="9"/>
  </si>
  <si>
    <t>広尾町、幕別町、池田町、豊頃町、本別町、足寄町、陸別町、浦幌町</t>
    <phoneticPr fontId="9"/>
  </si>
  <si>
    <t>釧路総合振興局</t>
    <rPh sb="0" eb="2">
      <t>クシロ</t>
    </rPh>
    <rPh sb="2" eb="4">
      <t>ソウゴウ</t>
    </rPh>
    <rPh sb="4" eb="7">
      <t>シンコウキョク</t>
    </rPh>
    <phoneticPr fontId="9"/>
  </si>
  <si>
    <t>釧路市、釧路町、厚岸町、浜中町、標茶町、弟子屈町、鶴居村、白糠町</t>
    <phoneticPr fontId="9"/>
  </si>
  <si>
    <t>根室振興局</t>
    <rPh sb="0" eb="2">
      <t>ネムロ</t>
    </rPh>
    <rPh sb="2" eb="5">
      <t>シンコウキョク</t>
    </rPh>
    <phoneticPr fontId="9"/>
  </si>
  <si>
    <t>根室市、別海町、中標津町､標津町、羅臼町</t>
    <phoneticPr fontId="9"/>
  </si>
  <si>
    <t>宿泊施設</t>
    <rPh sb="0" eb="2">
      <t>シュクハク</t>
    </rPh>
    <rPh sb="2" eb="4">
      <t>シセツ</t>
    </rPh>
    <phoneticPr fontId="3"/>
  </si>
  <si>
    <t>宿泊施設所在地</t>
    <rPh sb="0" eb="2">
      <t>シュクハク</t>
    </rPh>
    <rPh sb="2" eb="4">
      <t>シセツ</t>
    </rPh>
    <rPh sb="4" eb="7">
      <t>ショザイチ</t>
    </rPh>
    <phoneticPr fontId="9"/>
  </si>
  <si>
    <t>月計表・申告書からの転記</t>
    <rPh sb="0" eb="2">
      <t>ゲッケイ</t>
    </rPh>
    <rPh sb="2" eb="3">
      <t>ヒョウ</t>
    </rPh>
    <rPh sb="4" eb="7">
      <t>シンコクショ</t>
    </rPh>
    <rPh sb="10" eb="12">
      <t>テンキ</t>
    </rPh>
    <phoneticPr fontId="3"/>
  </si>
  <si>
    <t>入力方法</t>
    <rPh sb="0" eb="2">
      <t>ニュウリョク</t>
    </rPh>
    <rPh sb="2" eb="4">
      <t>ホウホウ</t>
    </rPh>
    <phoneticPr fontId="3"/>
  </si>
  <si>
    <t>宿泊税額等</t>
    <rPh sb="0" eb="3">
      <t>シュクハクゼイ</t>
    </rPh>
    <rPh sb="3" eb="4">
      <t>ガク</t>
    </rPh>
    <rPh sb="4" eb="5">
      <t>トウ</t>
    </rPh>
    <phoneticPr fontId="9"/>
  </si>
  <si>
    <t>払込年度</t>
    <rPh sb="0" eb="2">
      <t>ハライコミ</t>
    </rPh>
    <rPh sb="2" eb="4">
      <t>ネンド</t>
    </rPh>
    <phoneticPr fontId="3"/>
  </si>
  <si>
    <t>十</t>
    <rPh sb="0" eb="1">
      <t>ジュウ</t>
    </rPh>
    <phoneticPr fontId="3"/>
  </si>
  <si>
    <t>百</t>
    <rPh sb="0" eb="1">
      <t>ヒャク</t>
    </rPh>
    <phoneticPr fontId="3"/>
  </si>
  <si>
    <t>千</t>
    <rPh sb="0" eb="1">
      <t>セン</t>
    </rPh>
    <phoneticPr fontId="3"/>
  </si>
  <si>
    <t>万</t>
    <rPh sb="0" eb="1">
      <t>マン</t>
    </rPh>
    <phoneticPr fontId="3"/>
  </si>
  <si>
    <t>個人番号又は法人番号(最大13桁)</t>
    <rPh sb="0" eb="2">
      <t>コジン</t>
    </rPh>
    <rPh sb="2" eb="4">
      <t>バンゴウ</t>
    </rPh>
    <rPh sb="4" eb="5">
      <t>マタ</t>
    </rPh>
    <rPh sb="6" eb="8">
      <t>ホウジン</t>
    </rPh>
    <rPh sb="8" eb="10">
      <t>バンゴウ</t>
    </rPh>
    <rPh sb="11" eb="13">
      <t>サイダイ</t>
    </rPh>
    <rPh sb="15" eb="16">
      <t>ケタ</t>
    </rPh>
    <phoneticPr fontId="9"/>
  </si>
  <si>
    <t>申告書提出年月日</t>
    <rPh sb="0" eb="3">
      <t>シンコクショ</t>
    </rPh>
    <rPh sb="3" eb="5">
      <t>テイシュツ</t>
    </rPh>
    <rPh sb="5" eb="8">
      <t>ネンガッピ</t>
    </rPh>
    <phoneticPr fontId="9"/>
  </si>
  <si>
    <t>このデータの「入力表」シート及び「月計表」を入力することで、「申告書」、「領収証書」が作成されます。
申告及び納付の際は、「月計表」、「申告書」及び「領収証書」を印刷してお使いください。
各項目の記載方法については別添「宿泊税納入申告書　記載例」をご確認ください。</t>
    <rPh sb="7" eb="9">
      <t>ニュウリョク</t>
    </rPh>
    <rPh sb="9" eb="10">
      <t>ヒョウ</t>
    </rPh>
    <rPh sb="14" eb="15">
      <t>オヨ</t>
    </rPh>
    <rPh sb="17" eb="20">
      <t>ゲッケイヒョウ</t>
    </rPh>
    <rPh sb="22" eb="24">
      <t>ニュウリョク</t>
    </rPh>
    <rPh sb="31" eb="34">
      <t>シンコクショ</t>
    </rPh>
    <rPh sb="37" eb="40">
      <t>リョウシュウショウ</t>
    </rPh>
    <rPh sb="40" eb="41">
      <t>ショ</t>
    </rPh>
    <rPh sb="43" eb="45">
      <t>サクセイ</t>
    </rPh>
    <rPh sb="51" eb="53">
      <t>シンコク</t>
    </rPh>
    <rPh sb="53" eb="54">
      <t>オヨ</t>
    </rPh>
    <rPh sb="55" eb="57">
      <t>ノウフ</t>
    </rPh>
    <rPh sb="58" eb="59">
      <t>サイ</t>
    </rPh>
    <rPh sb="62" eb="65">
      <t>ゲッケイヒョウ</t>
    </rPh>
    <rPh sb="68" eb="71">
      <t>シンコクショ</t>
    </rPh>
    <rPh sb="72" eb="73">
      <t>オヨ</t>
    </rPh>
    <rPh sb="75" eb="79">
      <t>リョウシュウショウショ</t>
    </rPh>
    <rPh sb="81" eb="83">
      <t>インサツ</t>
    </rPh>
    <rPh sb="86" eb="87">
      <t>ツカ</t>
    </rPh>
    <rPh sb="94" eb="95">
      <t>カク</t>
    </rPh>
    <rPh sb="95" eb="97">
      <t>コウモク</t>
    </rPh>
    <rPh sb="98" eb="100">
      <t>キサイ</t>
    </rPh>
    <rPh sb="100" eb="102">
      <t>ホウホウ</t>
    </rPh>
    <rPh sb="107" eb="109">
      <t>ベッテン</t>
    </rPh>
    <rPh sb="110" eb="113">
      <t>シュクハクゼイ</t>
    </rPh>
    <rPh sb="113" eb="115">
      <t>ノウニュウ</t>
    </rPh>
    <rPh sb="115" eb="118">
      <t>シンコクショ</t>
    </rPh>
    <rPh sb="119" eb="122">
      <t>キサイレイ</t>
    </rPh>
    <rPh sb="125" eb="127">
      <t>カクニン</t>
    </rPh>
    <phoneticPr fontId="9"/>
  </si>
  <si>
    <t>1234567890123</t>
    <phoneticPr fontId="9"/>
  </si>
  <si>
    <t>住所又は所在地</t>
    <phoneticPr fontId="9"/>
  </si>
  <si>
    <t>担当部署名
及び担当者名</t>
    <rPh sb="0" eb="2">
      <t>タントウ</t>
    </rPh>
    <rPh sb="2" eb="4">
      <t>ブショ</t>
    </rPh>
    <rPh sb="4" eb="5">
      <t>メイ</t>
    </rPh>
    <rPh sb="6" eb="7">
      <t>オヨ</t>
    </rPh>
    <rPh sb="8" eb="11">
      <t>タントウシャ</t>
    </rPh>
    <rPh sb="11" eb="12">
      <t>メイ</t>
    </rPh>
    <phoneticPr fontId="9"/>
  </si>
  <si>
    <t>ﾌﾘｶﾞﾅ</t>
    <phoneticPr fontId="9"/>
  </si>
  <si>
    <t>名称
又は届出番号</t>
    <rPh sb="0" eb="2">
      <t>メイショウ</t>
    </rPh>
    <rPh sb="3" eb="4">
      <t>マタ</t>
    </rPh>
    <rPh sb="5" eb="7">
      <t>トドケデ</t>
    </rPh>
    <rPh sb="7" eb="9">
      <t>バンゴウ</t>
    </rPh>
    <phoneticPr fontId="9"/>
  </si>
  <si>
    <t>宿泊税指定番号（9桁）</t>
    <rPh sb="0" eb="2">
      <t>シュクハク</t>
    </rPh>
    <rPh sb="2" eb="3">
      <t>ゼイ</t>
    </rPh>
    <rPh sb="3" eb="5">
      <t>シテイ</t>
    </rPh>
    <rPh sb="5" eb="7">
      <t>バンゴウ</t>
    </rPh>
    <rPh sb="9" eb="10">
      <t>ケタ</t>
    </rPh>
    <phoneticPr fontId="9"/>
  </si>
  <si>
    <t>税額</t>
    <rPh sb="0" eb="2">
      <t>ゼイガク</t>
    </rPh>
    <phoneticPr fontId="9"/>
  </si>
  <si>
    <t>加算金</t>
    <rPh sb="0" eb="3">
      <t>カサンキン</t>
    </rPh>
    <phoneticPr fontId="9"/>
  </si>
  <si>
    <t>納入金額</t>
    <rPh sb="0" eb="2">
      <t>ノウニュウ</t>
    </rPh>
    <rPh sb="2" eb="4">
      <t>キンガク</t>
    </rPh>
    <phoneticPr fontId="9"/>
  </si>
  <si>
    <t>申告区分</t>
    <rPh sb="0" eb="4">
      <t>シンコククブン</t>
    </rPh>
    <phoneticPr fontId="9"/>
  </si>
  <si>
    <t>10申告・12更生・13決定</t>
    <rPh sb="2" eb="4">
      <t>シンコク</t>
    </rPh>
    <rPh sb="7" eb="9">
      <t>コウセイ</t>
    </rPh>
    <rPh sb="12" eb="14">
      <t>ケッテイ</t>
    </rPh>
    <phoneticPr fontId="9"/>
  </si>
  <si>
    <t>札幌市税ホテル</t>
    <phoneticPr fontId="9"/>
  </si>
  <si>
    <t>ｻｯﾎﾟﾛｼｾﾞｲﾎﾃﾙ</t>
    <phoneticPr fontId="9"/>
  </si>
  <si>
    <t>123456789</t>
    <phoneticPr fontId="9"/>
  </si>
  <si>
    <t>住所又は所在地</t>
    <rPh sb="0" eb="2">
      <t>ジュウショ</t>
    </rPh>
    <rPh sb="2" eb="3">
      <t>マタ</t>
    </rPh>
    <rPh sb="4" eb="7">
      <t>ショザイチ</t>
    </rPh>
    <phoneticPr fontId="3"/>
  </si>
  <si>
    <t>宿泊税月計表</t>
    <rPh sb="0" eb="2">
      <t>シュクハク</t>
    </rPh>
    <rPh sb="2" eb="3">
      <t>ゼイ</t>
    </rPh>
    <rPh sb="3" eb="5">
      <t>ゲッケイ</t>
    </rPh>
    <rPh sb="5" eb="6">
      <t>ヒョウ</t>
    </rPh>
    <phoneticPr fontId="27"/>
  </si>
  <si>
    <t>年</t>
    <rPh sb="0" eb="1">
      <t>ネン</t>
    </rPh>
    <phoneticPr fontId="27"/>
  </si>
  <si>
    <t>宿泊施設名</t>
    <rPh sb="0" eb="2">
      <t>シュクハク</t>
    </rPh>
    <rPh sb="2" eb="4">
      <t>シセツ</t>
    </rPh>
    <rPh sb="4" eb="5">
      <t>メイ</t>
    </rPh>
    <phoneticPr fontId="27"/>
  </si>
  <si>
    <t>指定番号</t>
    <rPh sb="0" eb="2">
      <t>シテイ</t>
    </rPh>
    <rPh sb="2" eb="4">
      <t>バンゴウ</t>
    </rPh>
    <phoneticPr fontId="27"/>
  </si>
  <si>
    <t>日付</t>
    <rPh sb="0" eb="2">
      <t>ヒヅケ</t>
    </rPh>
    <phoneticPr fontId="27"/>
  </si>
  <si>
    <t>宿泊数（泊）</t>
    <rPh sb="0" eb="2">
      <t>シュクハク</t>
    </rPh>
    <rPh sb="2" eb="3">
      <t>スウ</t>
    </rPh>
    <rPh sb="4" eb="5">
      <t>ハク</t>
    </rPh>
    <phoneticPr fontId="27"/>
  </si>
  <si>
    <t>合計</t>
    <rPh sb="0" eb="2">
      <t>ゴウケイ</t>
    </rPh>
    <phoneticPr fontId="27"/>
  </si>
  <si>
    <t>円</t>
    <rPh sb="0" eb="1">
      <t>エン</t>
    </rPh>
    <phoneticPr fontId="27"/>
  </si>
  <si>
    <t>注　
この表を納入申告書に添付してください。
ただし、記載事項が同様のものであれば、任意の様式での提出も可能です。</t>
    <rPh sb="0" eb="1">
      <t>チュウ</t>
    </rPh>
    <rPh sb="5" eb="6">
      <t>ヒョウ</t>
    </rPh>
    <rPh sb="7" eb="9">
      <t>ノウニュウ</t>
    </rPh>
    <rPh sb="9" eb="11">
      <t>シンコク</t>
    </rPh>
    <rPh sb="11" eb="12">
      <t>ショ</t>
    </rPh>
    <rPh sb="13" eb="15">
      <t>テンプ</t>
    </rPh>
    <rPh sb="27" eb="29">
      <t>キサイ</t>
    </rPh>
    <rPh sb="29" eb="31">
      <t>ジコウ</t>
    </rPh>
    <rPh sb="32" eb="34">
      <t>ドウヨウ</t>
    </rPh>
    <rPh sb="42" eb="44">
      <t>ニンイ</t>
    </rPh>
    <rPh sb="45" eb="47">
      <t>ヨウシキ</t>
    </rPh>
    <rPh sb="49" eb="51">
      <t>テイシュツ</t>
    </rPh>
    <rPh sb="52" eb="54">
      <t>カノウ</t>
    </rPh>
    <phoneticPr fontId="27"/>
  </si>
  <si>
    <t>申告対象年</t>
    <rPh sb="0" eb="2">
      <t>シンコク</t>
    </rPh>
    <rPh sb="2" eb="4">
      <t>タイショウ</t>
    </rPh>
    <rPh sb="4" eb="5">
      <t>ネン</t>
    </rPh>
    <phoneticPr fontId="9"/>
  </si>
  <si>
    <t>月分</t>
    <rPh sb="0" eb="2">
      <t>ガツブン</t>
    </rPh>
    <phoneticPr fontId="9"/>
  </si>
  <si>
    <t>から令和</t>
    <rPh sb="2" eb="4">
      <t>レイワ</t>
    </rPh>
    <phoneticPr fontId="3"/>
  </si>
  <si>
    <t>北　海　道
　　札　幌　市</t>
    <rPh sb="0" eb="1">
      <t>キタ</t>
    </rPh>
    <rPh sb="2" eb="3">
      <t>ウミ</t>
    </rPh>
    <rPh sb="4" eb="5">
      <t>ドウ</t>
    </rPh>
    <rPh sb="8" eb="9">
      <t>サツ</t>
    </rPh>
    <rPh sb="10" eb="11">
      <t>ホロ</t>
    </rPh>
    <rPh sb="12" eb="13">
      <t>シ</t>
    </rPh>
    <phoneticPr fontId="3"/>
  </si>
  <si>
    <t>　   宿　泊　税
　領　収　証　書</t>
    <rPh sb="4" eb="5">
      <t>ヤド</t>
    </rPh>
    <rPh sb="6" eb="7">
      <t>ハク</t>
    </rPh>
    <rPh sb="8" eb="9">
      <t>ゼイ</t>
    </rPh>
    <rPh sb="11" eb="12">
      <t>リョウ</t>
    </rPh>
    <rPh sb="13" eb="14">
      <t>オサム</t>
    </rPh>
    <rPh sb="15" eb="16">
      <t>アカシ</t>
    </rPh>
    <rPh sb="17" eb="18">
      <t>ショ</t>
    </rPh>
    <phoneticPr fontId="3"/>
  </si>
  <si>
    <t>宿　泊　税
納　入　書</t>
    <rPh sb="0" eb="1">
      <t>ヤド</t>
    </rPh>
    <rPh sb="2" eb="3">
      <t>ハク</t>
    </rPh>
    <rPh sb="4" eb="5">
      <t>ゼイ</t>
    </rPh>
    <rPh sb="6" eb="7">
      <t>オサメ</t>
    </rPh>
    <rPh sb="8" eb="9">
      <t>イ</t>
    </rPh>
    <rPh sb="10" eb="11">
      <t>ショ</t>
    </rPh>
    <phoneticPr fontId="3"/>
  </si>
  <si>
    <t>宿　泊　税
納入済通知書</t>
    <rPh sb="0" eb="1">
      <t>ヤド</t>
    </rPh>
    <rPh sb="2" eb="3">
      <t>ハク</t>
    </rPh>
    <rPh sb="4" eb="5">
      <t>ゼイ</t>
    </rPh>
    <rPh sb="6" eb="9">
      <t>ノウニュウズ</t>
    </rPh>
    <rPh sb="9" eb="12">
      <t>ツウチショ</t>
    </rPh>
    <phoneticPr fontId="3"/>
  </si>
  <si>
    <t>市町村コード</t>
    <rPh sb="0" eb="3">
      <t>シチョウソン</t>
    </rPh>
    <phoneticPr fontId="3"/>
  </si>
  <si>
    <t>帳票コード</t>
    <rPh sb="0" eb="2">
      <t>チョウヒョウ</t>
    </rPh>
    <phoneticPr fontId="3"/>
  </si>
  <si>
    <t>本庁コード</t>
    <rPh sb="0" eb="2">
      <t>ホンチョウ</t>
    </rPh>
    <phoneticPr fontId="3"/>
  </si>
  <si>
    <t>税目コード</t>
    <rPh sb="0" eb="2">
      <t>ゼイモク</t>
    </rPh>
    <phoneticPr fontId="3"/>
  </si>
  <si>
    <t>00</t>
    <phoneticPr fontId="3"/>
  </si>
  <si>
    <t>口　座　番　号</t>
    <rPh sb="0" eb="1">
      <t>クチ</t>
    </rPh>
    <rPh sb="2" eb="3">
      <t>ザ</t>
    </rPh>
    <rPh sb="4" eb="5">
      <t>バン</t>
    </rPh>
    <rPh sb="6" eb="7">
      <t>ゴウ</t>
    </rPh>
    <phoneticPr fontId="3"/>
  </si>
  <si>
    <t>加　入　者　名</t>
    <rPh sb="0" eb="1">
      <t>カ</t>
    </rPh>
    <rPh sb="2" eb="3">
      <t>イ</t>
    </rPh>
    <rPh sb="4" eb="5">
      <t>モノ</t>
    </rPh>
    <rPh sb="6" eb="7">
      <t>ナ</t>
    </rPh>
    <phoneticPr fontId="3"/>
  </si>
  <si>
    <t>02700-6-960033</t>
    <phoneticPr fontId="3"/>
  </si>
  <si>
    <t>札幌市会計管理者</t>
    <rPh sb="0" eb="3">
      <t>サッポロシ</t>
    </rPh>
    <rPh sb="3" eb="8">
      <t>カイケイカンリシャ</t>
    </rPh>
    <phoneticPr fontId="3"/>
  </si>
  <si>
    <t>札幌市会計管理者</t>
    <rPh sb="0" eb="5">
      <t>サッポロシカイケイ</t>
    </rPh>
    <rPh sb="5" eb="8">
      <t>カンリシャ</t>
    </rPh>
    <phoneticPr fontId="3"/>
  </si>
  <si>
    <t>札幌市会計管理者</t>
    <rPh sb="0" eb="8">
      <t>サッポロシカイケイカンリシャ</t>
    </rPh>
    <phoneticPr fontId="3"/>
  </si>
  <si>
    <t>申　告　期　間</t>
    <rPh sb="0" eb="1">
      <t>サル</t>
    </rPh>
    <rPh sb="2" eb="3">
      <t>コク</t>
    </rPh>
    <rPh sb="4" eb="5">
      <t>キ</t>
    </rPh>
    <rPh sb="6" eb="7">
      <t>アイダ</t>
    </rPh>
    <phoneticPr fontId="3"/>
  </si>
  <si>
    <t>月分</t>
    <rPh sb="0" eb="2">
      <t>ガツブン</t>
    </rPh>
    <phoneticPr fontId="3"/>
  </si>
  <si>
    <t>月分まで）</t>
    <rPh sb="0" eb="2">
      <t>ガツブン</t>
    </rPh>
    <phoneticPr fontId="3"/>
  </si>
  <si>
    <t>宿泊税指定番号</t>
    <rPh sb="0" eb="3">
      <t>シュクハクゼイ</t>
    </rPh>
    <rPh sb="3" eb="7">
      <t>シテイバンゴウ</t>
    </rPh>
    <phoneticPr fontId="3"/>
  </si>
  <si>
    <t>納入金額</t>
    <rPh sb="0" eb="4">
      <t>ノウニュウキンガク</t>
    </rPh>
    <phoneticPr fontId="3"/>
  </si>
  <si>
    <t>税　額</t>
    <rPh sb="0" eb="1">
      <t>ゼイ</t>
    </rPh>
    <rPh sb="2" eb="3">
      <t>ガク</t>
    </rPh>
    <phoneticPr fontId="3"/>
  </si>
  <si>
    <t>億</t>
    <rPh sb="0" eb="1">
      <t>オク</t>
    </rPh>
    <phoneticPr fontId="3"/>
  </si>
  <si>
    <t>加算金</t>
    <rPh sb="0" eb="3">
      <t>カサンキン</t>
    </rPh>
    <phoneticPr fontId="3"/>
  </si>
  <si>
    <t>合計額</t>
    <rPh sb="0" eb="3">
      <t>ゴウケイガク</t>
    </rPh>
    <phoneticPr fontId="3"/>
  </si>
  <si>
    <t>申告区分</t>
    <rPh sb="0" eb="4">
      <t>シンコククブン</t>
    </rPh>
    <phoneticPr fontId="3"/>
  </si>
  <si>
    <t>（</t>
    <phoneticPr fontId="3"/>
  </si>
  <si>
    <t>）</t>
    <phoneticPr fontId="3"/>
  </si>
  <si>
    <t>10申告・12更正・13決定</t>
    <rPh sb="2" eb="4">
      <t>シンコク</t>
    </rPh>
    <rPh sb="7" eb="9">
      <t>コウセイ</t>
    </rPh>
    <rPh sb="12" eb="14">
      <t>ケッテイ</t>
    </rPh>
    <phoneticPr fontId="3"/>
  </si>
  <si>
    <t>法定納期限</t>
    <rPh sb="0" eb="5">
      <t>ホウテイノウキゲン</t>
    </rPh>
    <phoneticPr fontId="3"/>
  </si>
  <si>
    <t>日</t>
    <rPh sb="0" eb="1">
      <t>ニチ</t>
    </rPh>
    <phoneticPr fontId="3"/>
  </si>
  <si>
    <t>指定納期限</t>
    <rPh sb="0" eb="5">
      <t>シテイノウキゲン</t>
    </rPh>
    <phoneticPr fontId="3"/>
  </si>
  <si>
    <t>（納入者）</t>
    <rPh sb="1" eb="3">
      <t>ノウニュウ</t>
    </rPh>
    <rPh sb="3" eb="4">
      <t>シャ</t>
    </rPh>
    <phoneticPr fontId="3"/>
  </si>
  <si>
    <t>（納入者）</t>
    <phoneticPr fontId="3"/>
  </si>
  <si>
    <t>氏名又は名称</t>
    <rPh sb="0" eb="2">
      <t>シメイ</t>
    </rPh>
    <rPh sb="2" eb="3">
      <t>マタ</t>
    </rPh>
    <rPh sb="4" eb="6">
      <t>メイショウ</t>
    </rPh>
    <phoneticPr fontId="3"/>
  </si>
  <si>
    <t>様</t>
    <rPh sb="0" eb="1">
      <t>サマ</t>
    </rPh>
    <phoneticPr fontId="3"/>
  </si>
  <si>
    <t>納</t>
    <rPh sb="0" eb="1">
      <t>オサメ</t>
    </rPh>
    <phoneticPr fontId="3"/>
  </si>
  <si>
    <t xml:space="preserve">
上記のとおり領収しました。
右欄に領収日付印のない領収
証書は無効です。
※この領収証は５年間保存して
ください。</t>
    <rPh sb="1" eb="3">
      <t>ジョウキ</t>
    </rPh>
    <rPh sb="7" eb="9">
      <t>リョウシュウ</t>
    </rPh>
    <rPh sb="16" eb="17">
      <t>ミギ</t>
    </rPh>
    <rPh sb="17" eb="18">
      <t>ラン</t>
    </rPh>
    <rPh sb="19" eb="21">
      <t>リョウシュウ</t>
    </rPh>
    <rPh sb="21" eb="24">
      <t>ヒヅケイン</t>
    </rPh>
    <rPh sb="27" eb="29">
      <t>リョウシュウ</t>
    </rPh>
    <rPh sb="30" eb="32">
      <t>ショウショ</t>
    </rPh>
    <rPh sb="33" eb="35">
      <t>ムコウ</t>
    </rPh>
    <rPh sb="43" eb="46">
      <t>リョウシュウショウ</t>
    </rPh>
    <rPh sb="48" eb="50">
      <t>ネンカン</t>
    </rPh>
    <rPh sb="50" eb="52">
      <t>ホゾン</t>
    </rPh>
    <phoneticPr fontId="3"/>
  </si>
  <si>
    <t>領収日付印</t>
    <rPh sb="0" eb="2">
      <t>リョウシュウ</t>
    </rPh>
    <rPh sb="2" eb="4">
      <t>ヒヅケ</t>
    </rPh>
    <rPh sb="4" eb="5">
      <t>イン</t>
    </rPh>
    <phoneticPr fontId="3"/>
  </si>
  <si>
    <t>　上記のとおり納入します。</t>
    <rPh sb="1" eb="3">
      <t>ジョウキ</t>
    </rPh>
    <rPh sb="7" eb="9">
      <t>ノウニュウ</t>
    </rPh>
    <phoneticPr fontId="3"/>
  </si>
  <si>
    <t>取りまとめ店</t>
    <rPh sb="0" eb="1">
      <t>ト</t>
    </rPh>
    <rPh sb="5" eb="6">
      <t>ミセ</t>
    </rPh>
    <phoneticPr fontId="3"/>
  </si>
  <si>
    <t>小樽貯金事務センター
（〒047-8794）</t>
    <rPh sb="0" eb="6">
      <t>オタルチョキンジム</t>
    </rPh>
    <phoneticPr fontId="3"/>
  </si>
  <si>
    <t>上記のとおり通知します
　　　　　（取りまとめ店）
　　　　　　　</t>
    <rPh sb="0" eb="2">
      <t>ジョウキ</t>
    </rPh>
    <rPh sb="6" eb="8">
      <t>ツウチ</t>
    </rPh>
    <rPh sb="18" eb="19">
      <t>ト</t>
    </rPh>
    <rPh sb="23" eb="24">
      <t>ミセ</t>
    </rPh>
    <phoneticPr fontId="3"/>
  </si>
  <si>
    <t>（納入者保管）</t>
    <rPh sb="1" eb="3">
      <t>ノウニュウ</t>
    </rPh>
    <rPh sb="3" eb="4">
      <t>シャ</t>
    </rPh>
    <rPh sb="4" eb="6">
      <t>ホカン</t>
    </rPh>
    <phoneticPr fontId="3"/>
  </si>
  <si>
    <t>（札会認25－2）</t>
    <rPh sb="1" eb="2">
      <t>サツ</t>
    </rPh>
    <rPh sb="2" eb="3">
      <t>カイ</t>
    </rPh>
    <rPh sb="3" eb="4">
      <t>ニン</t>
    </rPh>
    <phoneticPr fontId="3"/>
  </si>
  <si>
    <t>（金融機関又は郵便局保管）</t>
    <rPh sb="1" eb="5">
      <t>キンユウキカン</t>
    </rPh>
    <rPh sb="5" eb="6">
      <t>マタ</t>
    </rPh>
    <rPh sb="7" eb="9">
      <t>ユウビン</t>
    </rPh>
    <rPh sb="9" eb="10">
      <t>キョク</t>
    </rPh>
    <rPh sb="10" eb="12">
      <t>ホカン</t>
    </rPh>
    <phoneticPr fontId="3"/>
  </si>
  <si>
    <t>（札幌市主管課保管）</t>
    <rPh sb="1" eb="4">
      <t>サッポロシ</t>
    </rPh>
    <phoneticPr fontId="3"/>
  </si>
  <si>
    <t>宿　泊　税　納　入　申　告　書</t>
    <phoneticPr fontId="27"/>
  </si>
  <si>
    <t xml:space="preserve"> ※</t>
    <phoneticPr fontId="9"/>
  </si>
  <si>
    <t>郵便官署消印</t>
    <rPh sb="0" eb="2">
      <t>ユウビン</t>
    </rPh>
    <rPh sb="2" eb="4">
      <t>カンショ</t>
    </rPh>
    <rPh sb="4" eb="6">
      <t>ケシイン</t>
    </rPh>
    <phoneticPr fontId="9"/>
  </si>
  <si>
    <t>担当者</t>
    <rPh sb="0" eb="3">
      <t>タントウシャ</t>
    </rPh>
    <phoneticPr fontId="9"/>
  </si>
  <si>
    <t>処理
事項</t>
    <rPh sb="0" eb="2">
      <t>ショリ</t>
    </rPh>
    <rPh sb="3" eb="5">
      <t>ジコウ</t>
    </rPh>
    <phoneticPr fontId="9"/>
  </si>
  <si>
    <t>受 付 印</t>
    <rPh sb="0" eb="1">
      <t>ウケ</t>
    </rPh>
    <rPh sb="2" eb="3">
      <t>ヅケ</t>
    </rPh>
    <rPh sb="4" eb="5">
      <t>イン</t>
    </rPh>
    <phoneticPr fontId="9"/>
  </si>
  <si>
    <t>特別徴収義務者</t>
    <phoneticPr fontId="9"/>
  </si>
  <si>
    <t>個人番号又は法人番号
（右詰めで記載）</t>
    <rPh sb="0" eb="2">
      <t>コジン</t>
    </rPh>
    <rPh sb="2" eb="4">
      <t>バンゴウ</t>
    </rPh>
    <rPh sb="4" eb="5">
      <t>マタ</t>
    </rPh>
    <rPh sb="6" eb="8">
      <t>ホウジン</t>
    </rPh>
    <rPh sb="8" eb="10">
      <t>バンゴウ</t>
    </rPh>
    <rPh sb="12" eb="13">
      <t>ミギ</t>
    </rPh>
    <rPh sb="13" eb="14">
      <t>ツ</t>
    </rPh>
    <rPh sb="16" eb="18">
      <t>キサイ</t>
    </rPh>
    <phoneticPr fontId="9"/>
  </si>
  <si>
    <t>氏名又は名称
及び代表者氏名</t>
    <rPh sb="0" eb="2">
      <t>シメイ</t>
    </rPh>
    <rPh sb="2" eb="3">
      <t>マタ</t>
    </rPh>
    <rPh sb="4" eb="6">
      <t>メイショウ</t>
    </rPh>
    <rPh sb="7" eb="8">
      <t>オヨ</t>
    </rPh>
    <rPh sb="9" eb="12">
      <t>ダイヒョウシャ</t>
    </rPh>
    <rPh sb="12" eb="14">
      <t>シメイ</t>
    </rPh>
    <phoneticPr fontId="9"/>
  </si>
  <si>
    <t>住所又は所在地</t>
    <rPh sb="0" eb="2">
      <t>ジュウショ</t>
    </rPh>
    <rPh sb="2" eb="3">
      <t>マタ</t>
    </rPh>
    <rPh sb="4" eb="7">
      <t>ショザイチ</t>
    </rPh>
    <phoneticPr fontId="9"/>
  </si>
  <si>
    <t>月</t>
    <rPh sb="0" eb="1">
      <t>ガツ</t>
    </rPh>
    <phoneticPr fontId="27"/>
  </si>
  <si>
    <t>日</t>
    <rPh sb="0" eb="1">
      <t>ニチ</t>
    </rPh>
    <phoneticPr fontId="27"/>
  </si>
  <si>
    <t>担当部署名</t>
    <rPh sb="0" eb="2">
      <t>タントウ</t>
    </rPh>
    <rPh sb="2" eb="4">
      <t>ブショ</t>
    </rPh>
    <rPh sb="4" eb="5">
      <t>メイ</t>
    </rPh>
    <phoneticPr fontId="9"/>
  </si>
  <si>
    <t xml:space="preserve">   （宛先）札幌市長</t>
    <rPh sb="4" eb="6">
      <t>アテサキ</t>
    </rPh>
    <rPh sb="7" eb="9">
      <t>サッポロ</t>
    </rPh>
    <rPh sb="9" eb="11">
      <t>シチョウ</t>
    </rPh>
    <rPh sb="10" eb="11">
      <t>チョウ</t>
    </rPh>
    <phoneticPr fontId="9"/>
  </si>
  <si>
    <t>及び担当者氏名</t>
    <rPh sb="0" eb="1">
      <t>オヨ</t>
    </rPh>
    <rPh sb="2" eb="5">
      <t>タントウシャ</t>
    </rPh>
    <rPh sb="5" eb="7">
      <t>シメイ</t>
    </rPh>
    <phoneticPr fontId="9"/>
  </si>
  <si>
    <t>ﾌ 　ﾘ　 ｶﾞ　 ﾅ</t>
    <phoneticPr fontId="9"/>
  </si>
  <si>
    <t>名称
又は届出番号</t>
    <rPh sb="0" eb="1">
      <t>メイ</t>
    </rPh>
    <rPh sb="1" eb="2">
      <t>ショウ</t>
    </rPh>
    <rPh sb="3" eb="4">
      <t>マタ</t>
    </rPh>
    <rPh sb="5" eb="7">
      <t>トドケデ</t>
    </rPh>
    <rPh sb="7" eb="9">
      <t>バンゴウ</t>
    </rPh>
    <phoneticPr fontId="9"/>
  </si>
  <si>
    <t>施設</t>
    <rPh sb="0" eb="2">
      <t>シセツ</t>
    </rPh>
    <phoneticPr fontId="9"/>
  </si>
  <si>
    <t>所在地</t>
    <rPh sb="0" eb="1">
      <t>トコロ</t>
    </rPh>
    <rPh sb="1" eb="2">
      <t>ザイ</t>
    </rPh>
    <rPh sb="2" eb="3">
      <t>チ</t>
    </rPh>
    <phoneticPr fontId="9"/>
  </si>
  <si>
    <t>宿泊税指定番号</t>
    <rPh sb="0" eb="3">
      <t>シュクハクゼイ</t>
    </rPh>
    <rPh sb="3" eb="5">
      <t>シテイ</t>
    </rPh>
    <rPh sb="5" eb="7">
      <t>バンゴウ</t>
    </rPh>
    <phoneticPr fontId="9"/>
  </si>
  <si>
    <t>区　　　分</t>
    <rPh sb="0" eb="1">
      <t>ク</t>
    </rPh>
    <rPh sb="4" eb="5">
      <t>ブン</t>
    </rPh>
    <phoneticPr fontId="9"/>
  </si>
  <si>
    <t>宿泊数（泊）</t>
    <phoneticPr fontId="9"/>
  </si>
  <si>
    <t>税率（円）</t>
    <rPh sb="3" eb="4">
      <t>エン</t>
    </rPh>
    <phoneticPr fontId="9"/>
  </si>
  <si>
    <t>税額（円）</t>
    <phoneticPr fontId="9"/>
  </si>
  <si>
    <t>宿泊料金
(１人１泊)</t>
    <rPh sb="0" eb="2">
      <t>シュクハク</t>
    </rPh>
    <rPh sb="2" eb="4">
      <t>リョウキン</t>
    </rPh>
    <rPh sb="7" eb="8">
      <t>ヒト</t>
    </rPh>
    <rPh sb="9" eb="10">
      <t>パク</t>
    </rPh>
    <phoneticPr fontId="9"/>
  </si>
  <si>
    <t>2万円未満</t>
    <rPh sb="1" eb="2">
      <t>マン</t>
    </rPh>
    <rPh sb="2" eb="3">
      <t>エン</t>
    </rPh>
    <rPh sb="3" eb="5">
      <t>ミマン</t>
    </rPh>
    <phoneticPr fontId="27"/>
  </si>
  <si>
    <t>令和</t>
    <rPh sb="0" eb="2">
      <t>レイワ</t>
    </rPh>
    <phoneticPr fontId="27"/>
  </si>
  <si>
    <t>2万円以上
5万円未満</t>
    <rPh sb="1" eb="5">
      <t>マンエンイジョウ</t>
    </rPh>
    <rPh sb="7" eb="9">
      <t>マンエン</t>
    </rPh>
    <rPh sb="9" eb="11">
      <t>ミマン</t>
    </rPh>
    <phoneticPr fontId="9"/>
  </si>
  <si>
    <t>月分</t>
    <rPh sb="0" eb="1">
      <t>ガツ</t>
    </rPh>
    <rPh sb="1" eb="2">
      <t>ブン</t>
    </rPh>
    <phoneticPr fontId="27"/>
  </si>
  <si>
    <t>5万円以上</t>
    <rPh sb="1" eb="3">
      <t>マンエン</t>
    </rPh>
    <rPh sb="3" eb="5">
      <t>イジョウ</t>
    </rPh>
    <phoneticPr fontId="9"/>
  </si>
  <si>
    <t>納入すべき税額</t>
    <rPh sb="0" eb="2">
      <t>ノウニュウ</t>
    </rPh>
    <rPh sb="5" eb="7">
      <t>ゼイガク</t>
    </rPh>
    <phoneticPr fontId="9"/>
  </si>
  <si>
    <t>課税対象外</t>
    <rPh sb="0" eb="1">
      <t>カ</t>
    </rPh>
    <rPh sb="1" eb="2">
      <t>ゼイ</t>
    </rPh>
    <rPh sb="2" eb="5">
      <t>タイショウガイ</t>
    </rPh>
    <phoneticPr fontId="9"/>
  </si>
  <si>
    <t>申　　告　　期　　限</t>
    <rPh sb="0" eb="1">
      <t>サル</t>
    </rPh>
    <rPh sb="3" eb="4">
      <t>コク</t>
    </rPh>
    <rPh sb="6" eb="7">
      <t>キ</t>
    </rPh>
    <rPh sb="9" eb="10">
      <t>キリ</t>
    </rPh>
    <phoneticPr fontId="9"/>
  </si>
  <si>
    <t>注１　※印の欄は、記入する必要はありません。</t>
    <phoneticPr fontId="9"/>
  </si>
  <si>
    <t>　２　課税対象及び課税対象外の宿泊数が宿泊年月日ごとに記載された書類を添付してください。</t>
    <phoneticPr fontId="9"/>
  </si>
  <si>
    <t>　３　税率及び税額欄には、市税と道税の合算額を記載してください。</t>
    <rPh sb="3" eb="5">
      <t>ゼイリツ</t>
    </rPh>
    <rPh sb="5" eb="6">
      <t>オヨ</t>
    </rPh>
    <rPh sb="7" eb="10">
      <t>ゼイガクラン</t>
    </rPh>
    <rPh sb="13" eb="15">
      <t>シゼイ</t>
    </rPh>
    <rPh sb="16" eb="18">
      <t>ミチゼイ</t>
    </rPh>
    <rPh sb="19" eb="22">
      <t>ガッサンガク</t>
    </rPh>
    <rPh sb="23" eb="25">
      <t>キサイ</t>
    </rPh>
    <phoneticPr fontId="27"/>
  </si>
  <si>
    <t>　４　申告期限後に申告納入した場合、延滞金のほか、不申告加算金が徴収されます。</t>
    <rPh sb="15" eb="17">
      <t>バアイ</t>
    </rPh>
    <phoneticPr fontId="9"/>
  </si>
  <si>
    <t>備考　この様式により難いときは、この様式に準じた別の様式を使用することができる。</t>
    <rPh sb="0" eb="2">
      <t>ビコウ</t>
    </rPh>
    <rPh sb="5" eb="7">
      <t>ヨウシキ</t>
    </rPh>
    <rPh sb="10" eb="11">
      <t>ガタ</t>
    </rPh>
    <rPh sb="18" eb="20">
      <t>ヨウシキ</t>
    </rPh>
    <rPh sb="21" eb="22">
      <t>ジュン</t>
    </rPh>
    <rPh sb="24" eb="25">
      <t>ベツ</t>
    </rPh>
    <rPh sb="26" eb="28">
      <t>ヨウシキ</t>
    </rPh>
    <rPh sb="29" eb="31">
      <t>シヨウ</t>
    </rPh>
    <phoneticPr fontId="27"/>
  </si>
  <si>
    <t>令和</t>
    <rPh sb="0" eb="2">
      <t>レイワ</t>
    </rPh>
    <phoneticPr fontId="9"/>
  </si>
  <si>
    <t>申告期限</t>
    <rPh sb="0" eb="2">
      <t>シンコク</t>
    </rPh>
    <rPh sb="2" eb="4">
      <t>キゲン</t>
    </rPh>
    <phoneticPr fontId="9"/>
  </si>
  <si>
    <t>（から令和</t>
    <rPh sb="3" eb="5">
      <t>レイワ</t>
    </rPh>
    <phoneticPr fontId="3"/>
  </si>
  <si>
    <t>月</t>
    <rPh sb="0" eb="1">
      <t>ツキ</t>
    </rPh>
    <phoneticPr fontId="3"/>
  </si>
  <si>
    <t>税率
300円</t>
    <rPh sb="0" eb="2">
      <t>ゼイリツ</t>
    </rPh>
    <rPh sb="6" eb="7">
      <t>エン</t>
    </rPh>
    <phoneticPr fontId="27"/>
  </si>
  <si>
    <t>税率
400円</t>
    <rPh sb="0" eb="2">
      <t>ゼイリツ</t>
    </rPh>
    <rPh sb="6" eb="7">
      <t>エン</t>
    </rPh>
    <phoneticPr fontId="27"/>
  </si>
  <si>
    <t>税率
1,000円</t>
    <rPh sb="0" eb="2">
      <t>ゼイリツ</t>
    </rPh>
    <rPh sb="8" eb="9">
      <t>エン</t>
    </rPh>
    <phoneticPr fontId="27"/>
  </si>
  <si>
    <t>課税対象外</t>
    <rPh sb="0" eb="2">
      <t>カゼイ</t>
    </rPh>
    <rPh sb="2" eb="4">
      <t>タイショウ</t>
    </rPh>
    <rPh sb="4" eb="5">
      <t>ガイ</t>
    </rPh>
    <phoneticPr fontId="27"/>
  </si>
  <si>
    <t>うち外国大使等
課税免除</t>
    <rPh sb="2" eb="4">
      <t>ガイコク</t>
    </rPh>
    <rPh sb="4" eb="6">
      <t>タイシ</t>
    </rPh>
    <rPh sb="6" eb="7">
      <t>トウ</t>
    </rPh>
    <rPh sb="8" eb="12">
      <t>カゼイメンジョ</t>
    </rPh>
    <phoneticPr fontId="27"/>
  </si>
  <si>
    <t>令和</t>
  </si>
  <si>
    <t>年</t>
  </si>
  <si>
    <t>月分</t>
  </si>
  <si>
    <t>～</t>
    <phoneticPr fontId="3"/>
  </si>
  <si>
    <t>月</t>
    <phoneticPr fontId="3"/>
  </si>
  <si>
    <t>月宿泊分</t>
    <phoneticPr fontId="3"/>
  </si>
  <si>
    <t>宿泊
税額</t>
    <rPh sb="0" eb="2">
      <t>シュクハク</t>
    </rPh>
    <rPh sb="3" eb="5">
      <t>ゼイガク</t>
    </rPh>
    <phoneticPr fontId="27"/>
  </si>
  <si>
    <t>合計金額</t>
    <rPh sb="0" eb="2">
      <t>ゴウケイ</t>
    </rPh>
    <rPh sb="2" eb="4">
      <t>キンガク</t>
    </rPh>
    <phoneticPr fontId="3"/>
  </si>
  <si>
    <t>郵便番号</t>
    <rPh sb="0" eb="4">
      <t>ユウビンバンゴウ</t>
    </rPh>
    <phoneticPr fontId="9"/>
  </si>
  <si>
    <t>札幌市中央区北●条西●丁目1-1</t>
    <phoneticPr fontId="9"/>
  </si>
  <si>
    <t>経理部　札幌　花子</t>
    <phoneticPr fontId="9"/>
  </si>
  <si>
    <t>札幌市北区北●条西●丁目
△番△号</t>
    <phoneticPr fontId="9"/>
  </si>
  <si>
    <t>0070843</t>
    <phoneticPr fontId="9"/>
  </si>
  <si>
    <t>課税対象となる
宿泊数</t>
    <rPh sb="0" eb="1">
      <t>カ</t>
    </rPh>
    <rPh sb="1" eb="2">
      <t>ゼイ</t>
    </rPh>
    <rPh sb="2" eb="4">
      <t>タイショウ</t>
    </rPh>
    <rPh sb="8" eb="11">
      <t>シュクハクスウ</t>
    </rPh>
    <phoneticPr fontId="9"/>
  </si>
  <si>
    <t>氏名又は名称
及び代表者名</t>
    <phoneticPr fontId="9"/>
  </si>
  <si>
    <t>札幌市宿泊税納入申告書・月計表・納入書　入力表</t>
    <rPh sb="0" eb="3">
      <t>サッポロシ</t>
    </rPh>
    <rPh sb="3" eb="6">
      <t>シュクハクゼイ</t>
    </rPh>
    <rPh sb="6" eb="8">
      <t>ノウニュウ</t>
    </rPh>
    <rPh sb="8" eb="11">
      <t>シンコクショ</t>
    </rPh>
    <rPh sb="12" eb="14">
      <t>ゲッケイ</t>
    </rPh>
    <rPh sb="14" eb="15">
      <t>ヒョウ</t>
    </rPh>
    <rPh sb="16" eb="19">
      <t>ノウニュウショ</t>
    </rPh>
    <rPh sb="20" eb="22">
      <t>ニュウリョク</t>
    </rPh>
    <rPh sb="22" eb="23">
      <t>ヒョウ</t>
    </rPh>
    <phoneticPr fontId="9"/>
  </si>
  <si>
    <t>法人名</t>
    <rPh sb="0" eb="3">
      <t>ホウジンメイ</t>
    </rPh>
    <phoneticPr fontId="9"/>
  </si>
  <si>
    <t>代表者名</t>
    <rPh sb="0" eb="4">
      <t>ダイヒョウシャメイ</t>
    </rPh>
    <phoneticPr fontId="9"/>
  </si>
  <si>
    <t>株式会社　札幌市税観光</t>
    <phoneticPr fontId="9"/>
  </si>
  <si>
    <t>代表取締役　札幌　太郎</t>
    <phoneticPr fontId="9"/>
  </si>
  <si>
    <r>
      <t xml:space="preserve">電話番号
</t>
    </r>
    <r>
      <rPr>
        <sz val="11"/>
        <color rgb="FFFF0000"/>
        <rFont val="UD デジタル 教科書体 NP-R"/>
        <family val="1"/>
        <charset val="128"/>
      </rPr>
      <t>※必ず「-」も
入力してください</t>
    </r>
    <rPh sb="0" eb="2">
      <t>デンワ</t>
    </rPh>
    <rPh sb="2" eb="4">
      <t>バンゴウ</t>
    </rPh>
    <rPh sb="6" eb="7">
      <t>カナラ</t>
    </rPh>
    <rPh sb="13" eb="15">
      <t>ニュウリョク</t>
    </rPh>
    <phoneticPr fontId="9"/>
  </si>
  <si>
    <r>
      <t xml:space="preserve">宿泊施設電話番号
</t>
    </r>
    <r>
      <rPr>
        <sz val="11"/>
        <color rgb="FFFF0000"/>
        <rFont val="UD デジタル 教科書体 NP-R"/>
        <family val="1"/>
        <charset val="128"/>
      </rPr>
      <t>※必ず「-」も
入力してください</t>
    </r>
    <rPh sb="0" eb="4">
      <t>シュクハクシセツ</t>
    </rPh>
    <rPh sb="4" eb="8">
      <t>デンワバンゴウ</t>
    </rPh>
    <phoneticPr fontId="9"/>
  </si>
  <si>
    <t>03-1234-5678</t>
    <phoneticPr fontId="9"/>
  </si>
  <si>
    <t>01632-2-3456</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</si>
</sst>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quot;泊&quot;"/>
    <numFmt numFmtId="178" formatCode="[$-411]ggge&quot;年&quot;m&quot;月&quot;d&quot;日&quot;;@"/>
    <numFmt numFmtId="179" formatCode="0&quot; 年&quot;"/>
    <numFmt numFmtId="180" formatCode="0&quot; 月分まで&quot;"/>
    <numFmt numFmtId="181" formatCode="[DBNum3][$-411]0"/>
    <numFmt numFmtId="182" formatCode="0&quot; 月&quot;"/>
    <numFmt numFmtId="183" formatCode="0&quot; 日&quot;"/>
  </numFmts>
  <fonts count="4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明朝"/>
      <family val="1"/>
      <charset val="128"/>
    </font>
    <font>
      <sz val="12"/>
      <color theme="1"/>
      <name val="ＭＳ 明朝"/>
      <family val="1"/>
      <charset val="128"/>
    </font>
    <font>
      <sz val="11"/>
      <color theme="1"/>
      <name val="游ゴシック"/>
      <family val="2"/>
      <scheme val="minor"/>
    </font>
    <font>
      <sz val="11"/>
      <name val="ＭＳ Ｐゴシック"/>
      <family val="3"/>
      <charset val="128"/>
    </font>
    <font>
      <sz val="11"/>
      <name val="UD デジタル 教科書体 NP-R"/>
      <family val="1"/>
      <charset val="128"/>
    </font>
    <font>
      <sz val="6"/>
      <name val="ＭＳ Ｐゴシック"/>
      <family val="3"/>
      <charset val="128"/>
    </font>
    <font>
      <sz val="11"/>
      <color theme="1"/>
      <name val="游ゴシック"/>
      <family val="3"/>
      <charset val="128"/>
      <scheme val="minor"/>
    </font>
    <font>
      <sz val="10"/>
      <color theme="1"/>
      <name val="ＭＳ 明朝"/>
      <family val="1"/>
      <charset val="128"/>
    </font>
    <font>
      <sz val="11"/>
      <name val="ＭＳ 明朝"/>
      <family val="1"/>
      <charset val="128"/>
    </font>
    <font>
      <sz val="14"/>
      <color theme="1"/>
      <name val="ＭＳ 明朝"/>
      <family val="1"/>
      <charset val="128"/>
    </font>
    <font>
      <sz val="6"/>
      <name val="ＭＳ 明朝"/>
      <family val="1"/>
      <charset val="128"/>
    </font>
    <font>
      <sz val="12"/>
      <name val="ＭＳ 明朝"/>
      <family val="1"/>
      <charset val="128"/>
    </font>
    <font>
      <sz val="20"/>
      <name val="HGｺﾞｼｯｸM"/>
      <family val="3"/>
      <charset val="128"/>
    </font>
    <font>
      <sz val="10"/>
      <name val="HGｺﾞｼｯｸM"/>
      <family val="3"/>
      <charset val="128"/>
    </font>
    <font>
      <b/>
      <sz val="10"/>
      <name val="HGｺﾞｼｯｸM"/>
      <family val="3"/>
      <charset val="128"/>
    </font>
    <font>
      <sz val="8"/>
      <name val="HGｺﾞｼｯｸM"/>
      <family val="3"/>
      <charset val="128"/>
    </font>
    <font>
      <sz val="11"/>
      <name val="HGｺﾞｼｯｸM"/>
      <family val="3"/>
      <charset val="128"/>
    </font>
    <font>
      <b/>
      <sz val="11"/>
      <name val="HGｺﾞｼｯｸM"/>
      <family val="3"/>
      <charset val="128"/>
    </font>
    <font>
      <sz val="11"/>
      <name val="HGPｺﾞｼｯｸM"/>
      <family val="3"/>
      <charset val="128"/>
    </font>
    <font>
      <b/>
      <sz val="11"/>
      <color rgb="FFFF0000"/>
      <name val="UD デジタル 教科書体 NP-R"/>
      <family val="1"/>
      <charset val="128"/>
    </font>
    <font>
      <sz val="11"/>
      <color rgb="FF000000"/>
      <name val="UD デジタル 教科書体 NP-R"/>
      <family val="1"/>
      <charset val="128"/>
    </font>
    <font>
      <sz val="10"/>
      <name val="ＭＳ 明朝"/>
      <family val="1"/>
      <charset val="128"/>
    </font>
    <font>
      <sz val="14"/>
      <color theme="1"/>
      <name val="ＭＳ ゴシック"/>
      <family val="3"/>
      <charset val="128"/>
    </font>
    <font>
      <sz val="6"/>
      <name val="游ゴシック"/>
      <family val="2"/>
      <charset val="128"/>
      <scheme val="minor"/>
    </font>
    <font>
      <sz val="11"/>
      <color theme="1"/>
      <name val="BIZ UDPゴシック"/>
      <family val="3"/>
      <charset val="128"/>
    </font>
    <font>
      <sz val="1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sz val="8"/>
      <color theme="1"/>
      <name val="BIZ UDPゴシック"/>
      <family val="3"/>
      <charset val="128"/>
    </font>
    <font>
      <sz val="7"/>
      <color theme="1"/>
      <name val="BIZ UDPゴシック"/>
      <family val="3"/>
      <charset val="128"/>
    </font>
    <font>
      <sz val="8"/>
      <name val="BIZ UDPゴシック"/>
      <family val="3"/>
      <charset val="128"/>
    </font>
    <font>
      <sz val="14"/>
      <name val="ＭＳ 明朝"/>
      <family val="1"/>
      <charset val="128"/>
    </font>
    <font>
      <sz val="8"/>
      <name val="ＭＳ 明朝"/>
      <family val="1"/>
      <charset val="128"/>
    </font>
    <font>
      <sz val="8"/>
      <name val="ＭＳ Ｐゴシック"/>
      <family val="3"/>
      <charset val="128"/>
    </font>
    <font>
      <sz val="9"/>
      <name val="ＭＳ Ｐゴシック"/>
      <family val="3"/>
      <charset val="128"/>
    </font>
    <font>
      <sz val="9"/>
      <name val="ＭＳ 明朝"/>
      <family val="1"/>
      <charset val="128"/>
    </font>
    <font>
      <sz val="10"/>
      <name val="ＭＳ Ｐゴシック"/>
      <family val="3"/>
      <charset val="128"/>
    </font>
    <font>
      <sz val="9"/>
      <name val="ＭＳ 明朝"/>
      <family val="1"/>
    </font>
    <font>
      <sz val="16"/>
      <color theme="1"/>
      <name val="ＭＳ 明朝"/>
      <family val="1"/>
      <charset val="128"/>
    </font>
    <font>
      <sz val="11"/>
      <color theme="0"/>
      <name val="游ゴシック"/>
      <family val="2"/>
      <scheme val="minor"/>
    </font>
    <font>
      <sz val="11"/>
      <color theme="0"/>
      <name val="UD デジタル 教科書体 NP-R"/>
      <family val="1"/>
      <charset val="128"/>
    </font>
    <font>
      <sz val="11"/>
      <color theme="1"/>
      <name val="UD デジタル 教科書体 NP-R"/>
      <family val="1"/>
      <charset val="128"/>
    </font>
    <font>
      <sz val="11"/>
      <color rgb="FFFF0000"/>
      <name val="UD デジタル 教科書体 NP-R"/>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indexed="43"/>
        <bgColor indexed="64"/>
      </patternFill>
    </fill>
    <fill>
      <patternFill patternType="solid">
        <fgColor indexed="26"/>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auto="1"/>
      </bottom>
      <diagonal/>
    </border>
    <border>
      <left style="hair">
        <color indexed="64"/>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bottom style="dotted">
        <color indexed="64"/>
      </bottom>
      <diagonal/>
    </border>
    <border>
      <left/>
      <right style="thin">
        <color indexed="64"/>
      </right>
      <top/>
      <bottom style="dotted">
        <color indexed="64"/>
      </bottom>
      <diagonal/>
    </border>
    <border>
      <left style="medium">
        <color auto="1"/>
      </left>
      <right style="medium">
        <color auto="1"/>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diagonal/>
    </border>
    <border>
      <left style="medium">
        <color auto="1"/>
      </left>
      <right/>
      <top/>
      <bottom style="thin">
        <color auto="1"/>
      </bottom>
      <diagonal/>
    </border>
    <border>
      <left/>
      <right style="medium">
        <color auto="1"/>
      </right>
      <top style="hair">
        <color auto="1"/>
      </top>
      <bottom/>
      <diagonal/>
    </border>
    <border>
      <left style="medium">
        <color auto="1"/>
      </left>
      <right/>
      <top style="thin">
        <color auto="1"/>
      </top>
      <bottom style="thin">
        <color auto="1"/>
      </bottom>
      <diagonal/>
    </border>
    <border>
      <left style="thin">
        <color auto="1"/>
      </left>
      <right style="hair">
        <color auto="1"/>
      </right>
      <top style="thin">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diagonal/>
    </border>
    <border>
      <left/>
      <right style="medium">
        <color indexed="64"/>
      </right>
      <top style="thin">
        <color auto="1"/>
      </top>
      <bottom/>
      <diagonal/>
    </border>
    <border>
      <left style="medium">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right/>
      <top style="double">
        <color auto="1"/>
      </top>
      <bottom style="medium">
        <color auto="1"/>
      </bottom>
      <diagonal/>
    </border>
    <border>
      <left style="thin">
        <color auto="1"/>
      </left>
      <right style="hair">
        <color auto="1"/>
      </right>
      <top style="double">
        <color auto="1"/>
      </top>
      <bottom style="medium">
        <color auto="1"/>
      </bottom>
      <diagonal/>
    </border>
    <border>
      <left style="hair">
        <color auto="1"/>
      </left>
      <right style="medium">
        <color auto="1"/>
      </right>
      <top style="double">
        <color auto="1"/>
      </top>
      <bottom style="medium">
        <color auto="1"/>
      </bottom>
      <diagonal/>
    </border>
    <border>
      <left style="thin">
        <color auto="1"/>
      </left>
      <right/>
      <top style="medium">
        <color auto="1"/>
      </top>
      <bottom/>
      <diagonal/>
    </border>
    <border>
      <left/>
      <right style="thin">
        <color indexed="64"/>
      </right>
      <top style="medium">
        <color auto="1"/>
      </top>
      <bottom/>
      <diagonal/>
    </border>
    <border>
      <left/>
      <right style="thin">
        <color auto="1"/>
      </right>
      <top style="double">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tted">
        <color indexed="64"/>
      </bottom>
      <diagonal/>
    </border>
  </borders>
  <cellStyleXfs count="12">
    <xf numFmtId="0" fontId="0" fillId="0" borderId="0"/>
    <xf numFmtId="38" fontId="6"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0" fillId="0" borderId="0">
      <alignment vertical="center"/>
    </xf>
    <xf numFmtId="0" fontId="7" fillId="0" borderId="0"/>
    <xf numFmtId="0" fontId="7" fillId="0" borderId="0"/>
    <xf numFmtId="0" fontId="2" fillId="0" borderId="0">
      <alignment vertical="center"/>
    </xf>
    <xf numFmtId="38" fontId="2" fillId="0" borderId="0" applyFont="0" applyFill="0" applyBorder="0" applyAlignment="0" applyProtection="0">
      <alignment vertical="center"/>
    </xf>
    <xf numFmtId="0" fontId="6" fillId="0" borderId="0"/>
    <xf numFmtId="0" fontId="7" fillId="0" borderId="0"/>
    <xf numFmtId="0" fontId="1" fillId="0" borderId="0">
      <alignment vertical="center"/>
    </xf>
  </cellStyleXfs>
  <cellXfs count="552">
    <xf numFmtId="0" fontId="0" fillId="0" borderId="0" xfId="0"/>
    <xf numFmtId="0" fontId="8" fillId="0" borderId="0" xfId="2" applyFont="1">
      <alignment vertical="center"/>
    </xf>
    <xf numFmtId="0" fontId="16" fillId="0" borderId="0" xfId="2" applyFont="1">
      <alignment vertical="center"/>
    </xf>
    <xf numFmtId="0" fontId="17" fillId="0" borderId="0" xfId="2" applyFont="1">
      <alignment vertical="center"/>
    </xf>
    <xf numFmtId="0" fontId="17" fillId="0" borderId="0" xfId="2" applyFont="1" applyAlignment="1">
      <alignment horizontal="right"/>
    </xf>
    <xf numFmtId="0" fontId="18" fillId="3" borderId="12" xfId="2" applyFont="1" applyFill="1" applyBorder="1" applyAlignment="1">
      <alignment horizontal="center" vertical="center"/>
    </xf>
    <xf numFmtId="0" fontId="18" fillId="3" borderId="48" xfId="2" applyFont="1" applyFill="1" applyBorder="1" applyAlignment="1">
      <alignment horizontal="center" vertical="center"/>
    </xf>
    <xf numFmtId="0" fontId="18" fillId="3" borderId="49" xfId="2" applyFont="1" applyFill="1" applyBorder="1" applyAlignment="1">
      <alignment horizontal="center" vertical="center"/>
    </xf>
    <xf numFmtId="0" fontId="18" fillId="3" borderId="50" xfId="2" applyFont="1" applyFill="1" applyBorder="1" applyAlignment="1">
      <alignment horizontal="center" vertical="center"/>
    </xf>
    <xf numFmtId="0" fontId="18" fillId="3" borderId="15" xfId="2" applyFont="1" applyFill="1" applyBorder="1" applyAlignment="1">
      <alignment horizontal="center" vertical="center"/>
    </xf>
    <xf numFmtId="0" fontId="16" fillId="0" borderId="0" xfId="5" applyFont="1" applyAlignment="1">
      <alignment vertical="top"/>
    </xf>
    <xf numFmtId="0" fontId="20" fillId="0" borderId="0" xfId="5" applyFont="1" applyAlignment="1">
      <alignment wrapText="1"/>
    </xf>
    <xf numFmtId="0" fontId="7" fillId="0" borderId="0" xfId="5"/>
    <xf numFmtId="0" fontId="20" fillId="4" borderId="16" xfId="5" applyFont="1" applyFill="1" applyBorder="1" applyAlignment="1">
      <alignment horizontal="center" vertical="center" wrapText="1"/>
    </xf>
    <xf numFmtId="0" fontId="20" fillId="4" borderId="54" xfId="5" applyFont="1" applyFill="1" applyBorder="1" applyAlignment="1">
      <alignment horizontal="center" vertical="center" wrapText="1"/>
    </xf>
    <xf numFmtId="0" fontId="20" fillId="0" borderId="55" xfId="5" applyFont="1" applyBorder="1" applyAlignment="1">
      <alignment horizontal="center" vertical="center" wrapText="1"/>
    </xf>
    <xf numFmtId="49" fontId="21" fillId="4" borderId="56" xfId="5" applyNumberFormat="1" applyFont="1" applyFill="1" applyBorder="1" applyAlignment="1">
      <alignment horizontal="center" vertical="center"/>
    </xf>
    <xf numFmtId="49" fontId="21" fillId="4" borderId="5" xfId="5" applyNumberFormat="1" applyFont="1" applyFill="1" applyBorder="1" applyAlignment="1">
      <alignment horizontal="left" vertical="center"/>
    </xf>
    <xf numFmtId="0" fontId="22" fillId="0" borderId="57" xfId="5" applyFont="1" applyBorder="1" applyAlignment="1">
      <alignment horizontal="left" vertical="center" wrapText="1"/>
    </xf>
    <xf numFmtId="49" fontId="21" fillId="4" borderId="58" xfId="5" applyNumberFormat="1" applyFont="1" applyFill="1" applyBorder="1" applyAlignment="1">
      <alignment horizontal="center" vertical="center"/>
    </xf>
    <xf numFmtId="49" fontId="21" fillId="4" borderId="2" xfId="5" applyNumberFormat="1" applyFont="1" applyFill="1" applyBorder="1" applyAlignment="1">
      <alignment horizontal="left" vertical="center"/>
    </xf>
    <xf numFmtId="0" fontId="22" fillId="0" borderId="59" xfId="5" applyFont="1" applyBorder="1" applyAlignment="1">
      <alignment horizontal="left" vertical="center" wrapText="1"/>
    </xf>
    <xf numFmtId="49" fontId="21" fillId="4" borderId="60" xfId="5" applyNumberFormat="1" applyFont="1" applyFill="1" applyBorder="1" applyAlignment="1">
      <alignment horizontal="center" vertical="center"/>
    </xf>
    <xf numFmtId="49" fontId="21" fillId="4" borderId="4" xfId="5" applyNumberFormat="1" applyFont="1" applyFill="1" applyBorder="1" applyAlignment="1">
      <alignment horizontal="left" vertical="center"/>
    </xf>
    <xf numFmtId="0" fontId="22" fillId="0" borderId="61" xfId="5" applyFont="1" applyBorder="1" applyAlignment="1">
      <alignment horizontal="left" vertical="center" wrapText="1"/>
    </xf>
    <xf numFmtId="49" fontId="21" fillId="4" borderId="62" xfId="5" applyNumberFormat="1" applyFont="1" applyFill="1" applyBorder="1" applyAlignment="1">
      <alignment horizontal="center" vertical="center"/>
    </xf>
    <xf numFmtId="49" fontId="21" fillId="4" borderId="0" xfId="5" applyNumberFormat="1" applyFont="1" applyFill="1" applyAlignment="1">
      <alignment horizontal="left" vertical="center"/>
    </xf>
    <xf numFmtId="0" fontId="22" fillId="0" borderId="63" xfId="5" applyFont="1" applyBorder="1" applyAlignment="1">
      <alignment horizontal="left" vertical="center" wrapText="1"/>
    </xf>
    <xf numFmtId="49" fontId="21" fillId="4" borderId="64" xfId="5" applyNumberFormat="1" applyFont="1" applyFill="1" applyBorder="1" applyAlignment="1">
      <alignment horizontal="center" vertical="center"/>
    </xf>
    <xf numFmtId="49" fontId="21" fillId="4" borderId="65" xfId="5" applyNumberFormat="1" applyFont="1" applyFill="1" applyBorder="1" applyAlignment="1">
      <alignment horizontal="left" vertical="center"/>
    </xf>
    <xf numFmtId="0" fontId="22" fillId="0" borderId="14" xfId="5" applyFont="1" applyBorder="1" applyAlignment="1">
      <alignment horizontal="left" vertical="center" wrapText="1"/>
    </xf>
    <xf numFmtId="0" fontId="7" fillId="0" borderId="0" xfId="5" applyAlignment="1">
      <alignment wrapText="1"/>
    </xf>
    <xf numFmtId="0" fontId="8" fillId="0" borderId="66" xfId="2" applyFont="1" applyBorder="1" applyAlignment="1">
      <alignment horizontal="center" vertical="center"/>
    </xf>
    <xf numFmtId="0" fontId="0" fillId="0" borderId="0" xfId="0" applyAlignment="1">
      <alignment vertical="center"/>
    </xf>
    <xf numFmtId="0" fontId="8" fillId="0" borderId="66" xfId="2" applyFont="1" applyBorder="1" applyAlignment="1">
      <alignment horizontal="center" vertical="center" wrapText="1"/>
    </xf>
    <xf numFmtId="0" fontId="24" fillId="5" borderId="66" xfId="0" applyFont="1" applyFill="1" applyBorder="1" applyAlignment="1">
      <alignment horizontal="center" vertical="center" wrapText="1"/>
    </xf>
    <xf numFmtId="0" fontId="8" fillId="2" borderId="66" xfId="2" applyFont="1" applyFill="1" applyBorder="1" applyAlignment="1" applyProtection="1">
      <alignment horizontal="center" vertical="center"/>
      <protection locked="0"/>
    </xf>
    <xf numFmtId="179" fontId="8" fillId="2" borderId="66" xfId="2" applyNumberFormat="1" applyFont="1" applyFill="1" applyBorder="1" applyAlignment="1">
      <alignment horizontal="center" vertical="center"/>
    </xf>
    <xf numFmtId="0" fontId="28" fillId="0" borderId="0" xfId="9" applyFont="1"/>
    <xf numFmtId="0" fontId="28" fillId="0" borderId="73" xfId="9" applyFont="1" applyBorder="1"/>
    <xf numFmtId="0" fontId="28" fillId="0" borderId="11" xfId="9" applyFont="1" applyBorder="1" applyAlignment="1">
      <alignment horizontal="center" vertical="center"/>
    </xf>
    <xf numFmtId="0" fontId="32" fillId="0" borderId="4" xfId="9" applyFont="1" applyBorder="1"/>
    <xf numFmtId="0" fontId="32" fillId="0" borderId="7" xfId="9" applyFont="1" applyBorder="1"/>
    <xf numFmtId="0" fontId="32" fillId="0" borderId="10" xfId="9" applyFont="1" applyBorder="1"/>
    <xf numFmtId="0" fontId="32" fillId="0" borderId="5" xfId="9" applyFont="1" applyBorder="1"/>
    <xf numFmtId="0" fontId="32" fillId="0" borderId="73" xfId="9" applyFont="1" applyBorder="1"/>
    <xf numFmtId="0" fontId="32" fillId="0" borderId="0" xfId="9" applyFont="1"/>
    <xf numFmtId="0" fontId="28" fillId="0" borderId="0" xfId="9" applyFont="1" applyAlignment="1">
      <alignment horizontal="center" vertical="center"/>
    </xf>
    <xf numFmtId="0" fontId="28" fillId="0" borderId="9" xfId="9" applyFont="1" applyBorder="1"/>
    <xf numFmtId="0" fontId="12" fillId="0" borderId="0" xfId="10" applyFont="1"/>
    <xf numFmtId="0" fontId="25" fillId="0" borderId="0" xfId="10" applyFont="1"/>
    <xf numFmtId="0" fontId="25" fillId="0" borderId="0" xfId="10" applyFont="1" applyAlignment="1">
      <alignment horizontal="center" vertical="center"/>
    </xf>
    <xf numFmtId="0" fontId="12" fillId="0" borderId="37" xfId="10" applyFont="1" applyBorder="1" applyAlignment="1">
      <alignment horizontal="center" vertical="center" textRotation="255"/>
    </xf>
    <xf numFmtId="0" fontId="12" fillId="0" borderId="27" xfId="10" applyFont="1" applyBorder="1" applyAlignment="1">
      <alignment horizontal="center" vertical="center" textRotation="255"/>
    </xf>
    <xf numFmtId="0" fontId="12" fillId="0" borderId="27" xfId="10" applyFont="1" applyBorder="1"/>
    <xf numFmtId="0" fontId="12" fillId="0" borderId="28" xfId="10" applyFont="1" applyBorder="1"/>
    <xf numFmtId="0" fontId="12" fillId="0" borderId="37" xfId="10" applyFont="1" applyBorder="1"/>
    <xf numFmtId="0" fontId="12" fillId="0" borderId="5" xfId="10" applyFont="1" applyBorder="1"/>
    <xf numFmtId="0" fontId="25" fillId="0" borderId="5" xfId="10" applyFont="1" applyBorder="1" applyAlignment="1">
      <alignment horizontal="center" vertical="center"/>
    </xf>
    <xf numFmtId="0" fontId="12" fillId="0" borderId="5" xfId="10" applyFont="1" applyBorder="1" applyAlignment="1">
      <alignment horizontal="center" vertical="center"/>
    </xf>
    <xf numFmtId="0" fontId="12" fillId="0" borderId="0" xfId="10" applyFont="1" applyAlignment="1">
      <alignment horizontal="center" vertical="center"/>
    </xf>
    <xf numFmtId="0" fontId="7" fillId="0" borderId="0" xfId="10"/>
    <xf numFmtId="0" fontId="25" fillId="0" borderId="5" xfId="10" applyFont="1" applyBorder="1"/>
    <xf numFmtId="0" fontId="12" fillId="0" borderId="47" xfId="10" applyFont="1" applyBorder="1" applyAlignment="1">
      <alignment horizontal="center" vertical="center" textRotation="255"/>
    </xf>
    <xf numFmtId="0" fontId="12" fillId="0" borderId="5" xfId="10" applyFont="1" applyBorder="1" applyAlignment="1">
      <alignment horizontal="center" vertical="center" textRotation="255"/>
    </xf>
    <xf numFmtId="0" fontId="12" fillId="0" borderId="81" xfId="10" applyFont="1" applyBorder="1"/>
    <xf numFmtId="0" fontId="12" fillId="0" borderId="47" xfId="10" applyFont="1" applyBorder="1"/>
    <xf numFmtId="0" fontId="12" fillId="0" borderId="6" xfId="10" applyFont="1" applyBorder="1"/>
    <xf numFmtId="0" fontId="12" fillId="0" borderId="4" xfId="10" applyFont="1" applyBorder="1"/>
    <xf numFmtId="0" fontId="12" fillId="0" borderId="19" xfId="10" applyFont="1" applyBorder="1"/>
    <xf numFmtId="0" fontId="40" fillId="0" borderId="19" xfId="10" applyFont="1" applyBorder="1" applyAlignment="1">
      <alignment horizontal="center" vertical="center" wrapText="1"/>
    </xf>
    <xf numFmtId="0" fontId="41" fillId="0" borderId="4" xfId="10" applyFont="1" applyBorder="1" applyAlignment="1">
      <alignment vertical="center" wrapText="1"/>
    </xf>
    <xf numFmtId="0" fontId="40" fillId="0" borderId="4" xfId="10" applyFont="1" applyBorder="1"/>
    <xf numFmtId="0" fontId="7" fillId="0" borderId="4" xfId="10" applyBorder="1"/>
    <xf numFmtId="0" fontId="7" fillId="0" borderId="19" xfId="10" applyBorder="1" applyAlignment="1">
      <alignment vertical="center"/>
    </xf>
    <xf numFmtId="0" fontId="7" fillId="0" borderId="4" xfId="10" applyBorder="1" applyAlignment="1">
      <alignment vertical="center"/>
    </xf>
    <xf numFmtId="0" fontId="7" fillId="0" borderId="7" xfId="10" applyBorder="1"/>
    <xf numFmtId="0" fontId="12" fillId="0" borderId="8" xfId="10" applyFont="1" applyBorder="1"/>
    <xf numFmtId="0" fontId="12" fillId="0" borderId="25" xfId="10" applyFont="1" applyBorder="1"/>
    <xf numFmtId="0" fontId="7" fillId="0" borderId="25" xfId="10" applyBorder="1" applyAlignment="1">
      <alignment vertical="center"/>
    </xf>
    <xf numFmtId="0" fontId="7" fillId="0" borderId="0" xfId="10" applyAlignment="1">
      <alignment vertical="center"/>
    </xf>
    <xf numFmtId="0" fontId="7" fillId="0" borderId="9" xfId="10" applyBorder="1"/>
    <xf numFmtId="0" fontId="41" fillId="0" borderId="0" xfId="10" applyFont="1" applyAlignment="1">
      <alignment vertical="center"/>
    </xf>
    <xf numFmtId="0" fontId="25" fillId="0" borderId="8" xfId="10" applyFont="1" applyBorder="1"/>
    <xf numFmtId="0" fontId="25" fillId="0" borderId="24" xfId="10" applyFont="1" applyBorder="1"/>
    <xf numFmtId="0" fontId="12" fillId="0" borderId="22" xfId="10" applyFont="1" applyBorder="1"/>
    <xf numFmtId="0" fontId="40" fillId="0" borderId="20" xfId="10" applyFont="1" applyBorder="1"/>
    <xf numFmtId="0" fontId="7" fillId="0" borderId="20" xfId="10" applyBorder="1"/>
    <xf numFmtId="0" fontId="7" fillId="0" borderId="22" xfId="10" applyBorder="1" applyAlignment="1">
      <alignment vertical="center"/>
    </xf>
    <xf numFmtId="0" fontId="7" fillId="0" borderId="20" xfId="10" applyBorder="1" applyAlignment="1">
      <alignment vertical="center"/>
    </xf>
    <xf numFmtId="0" fontId="7" fillId="0" borderId="23" xfId="10" applyBorder="1"/>
    <xf numFmtId="0" fontId="40" fillId="0" borderId="25" xfId="10" applyFont="1" applyBorder="1" applyAlignment="1">
      <alignment horizontal="center" vertical="center" wrapText="1"/>
    </xf>
    <xf numFmtId="0" fontId="7" fillId="0" borderId="27" xfId="10" applyBorder="1"/>
    <xf numFmtId="0" fontId="25" fillId="0" borderId="0" xfId="10" applyFont="1" applyAlignment="1">
      <alignment vertical="center"/>
    </xf>
    <xf numFmtId="0" fontId="42" fillId="0" borderId="0" xfId="10" applyFont="1"/>
    <xf numFmtId="0" fontId="42" fillId="0" borderId="25" xfId="10" applyFont="1" applyBorder="1"/>
    <xf numFmtId="0" fontId="42" fillId="0" borderId="24" xfId="10" applyFont="1" applyBorder="1"/>
    <xf numFmtId="0" fontId="25" fillId="0" borderId="0" xfId="10" applyFont="1" applyAlignment="1">
      <alignment horizontal="left" vertical="center"/>
    </xf>
    <xf numFmtId="0" fontId="25" fillId="0" borderId="0" xfId="10" applyFont="1" applyAlignment="1">
      <alignment horizontal="right" vertical="center"/>
    </xf>
    <xf numFmtId="0" fontId="25" fillId="0" borderId="0" xfId="10" applyFont="1" applyAlignment="1">
      <alignment horizontal="distributed" vertical="center" wrapText="1"/>
    </xf>
    <xf numFmtId="0" fontId="25" fillId="0" borderId="37" xfId="10" applyFont="1" applyBorder="1" applyAlignment="1">
      <alignment horizontal="center" vertical="center" textRotation="255"/>
    </xf>
    <xf numFmtId="0" fontId="42" fillId="0" borderId="27" xfId="10" applyFont="1" applyBorder="1"/>
    <xf numFmtId="0" fontId="42" fillId="0" borderId="28" xfId="10" applyFont="1" applyBorder="1"/>
    <xf numFmtId="0" fontId="25" fillId="0" borderId="25" xfId="10" applyFont="1" applyBorder="1" applyAlignment="1">
      <alignment horizontal="center" vertical="center" textRotation="255"/>
    </xf>
    <xf numFmtId="0" fontId="12" fillId="0" borderId="20" xfId="10" applyFont="1" applyBorder="1"/>
    <xf numFmtId="0" fontId="7" fillId="0" borderId="0" xfId="10" applyAlignment="1">
      <alignment horizontal="left" vertical="center"/>
    </xf>
    <xf numFmtId="0" fontId="12" fillId="0" borderId="0" xfId="10" applyFont="1" applyAlignment="1">
      <alignment vertical="center"/>
    </xf>
    <xf numFmtId="0" fontId="12" fillId="0" borderId="10" xfId="10" applyFont="1" applyBorder="1"/>
    <xf numFmtId="0" fontId="7" fillId="0" borderId="47" xfId="10" applyBorder="1"/>
    <xf numFmtId="0" fontId="7" fillId="0" borderId="5" xfId="10" applyBorder="1"/>
    <xf numFmtId="0" fontId="7" fillId="0" borderId="81" xfId="10" applyBorder="1"/>
    <xf numFmtId="0" fontId="41" fillId="0" borderId="4" xfId="10" applyFont="1" applyBorder="1" applyAlignment="1">
      <alignment horizontal="distributed" vertical="center"/>
    </xf>
    <xf numFmtId="0" fontId="7" fillId="0" borderId="4" xfId="10" applyBorder="1" applyAlignment="1">
      <alignment horizontal="center" vertical="center"/>
    </xf>
    <xf numFmtId="0" fontId="12" fillId="0" borderId="6" xfId="10" applyFont="1" applyBorder="1" applyAlignment="1">
      <alignment vertical="center" wrapText="1"/>
    </xf>
    <xf numFmtId="0" fontId="12" fillId="0" borderId="4" xfId="10" applyFont="1" applyBorder="1" applyAlignment="1">
      <alignment vertical="center"/>
    </xf>
    <xf numFmtId="0" fontId="12" fillId="0" borderId="18" xfId="10" applyFont="1" applyBorder="1" applyAlignment="1">
      <alignment vertical="center"/>
    </xf>
    <xf numFmtId="0" fontId="12" fillId="0" borderId="8" xfId="10" applyFont="1" applyBorder="1" applyAlignment="1">
      <alignment vertical="center" wrapText="1"/>
    </xf>
    <xf numFmtId="0" fontId="12" fillId="0" borderId="24" xfId="10" applyFont="1" applyBorder="1" applyAlignment="1">
      <alignment vertical="center"/>
    </xf>
    <xf numFmtId="0" fontId="12" fillId="0" borderId="8" xfId="10" applyFont="1" applyBorder="1" applyAlignment="1">
      <alignment vertical="center"/>
    </xf>
    <xf numFmtId="0" fontId="12" fillId="0" borderId="0" xfId="10" applyFont="1" applyAlignment="1">
      <alignment horizontal="center"/>
    </xf>
    <xf numFmtId="0" fontId="12" fillId="0" borderId="24" xfId="10" applyFont="1" applyBorder="1" applyAlignment="1">
      <alignment vertical="center" wrapText="1"/>
    </xf>
    <xf numFmtId="0" fontId="12" fillId="0" borderId="42" xfId="10" applyFont="1" applyBorder="1" applyAlignment="1">
      <alignment vertical="center" wrapText="1"/>
    </xf>
    <xf numFmtId="0" fontId="12" fillId="0" borderId="40" xfId="10" applyFont="1" applyBorder="1" applyAlignment="1">
      <alignment vertical="center" wrapText="1"/>
    </xf>
    <xf numFmtId="0" fontId="12" fillId="0" borderId="41" xfId="10" applyFont="1" applyBorder="1" applyAlignment="1">
      <alignment vertical="center" wrapText="1"/>
    </xf>
    <xf numFmtId="0" fontId="12" fillId="0" borderId="10" xfId="10" applyFont="1" applyBorder="1" applyAlignment="1">
      <alignment vertical="center"/>
    </xf>
    <xf numFmtId="0" fontId="12" fillId="0" borderId="5" xfId="10" applyFont="1" applyBorder="1" applyAlignment="1">
      <alignment vertical="center"/>
    </xf>
    <xf numFmtId="0" fontId="12" fillId="0" borderId="81" xfId="10" applyFont="1" applyBorder="1" applyAlignment="1">
      <alignment vertical="center" wrapText="1"/>
    </xf>
    <xf numFmtId="0" fontId="12" fillId="0" borderId="44" xfId="10" applyFont="1" applyBorder="1" applyAlignment="1">
      <alignment vertical="center" wrapText="1"/>
    </xf>
    <xf numFmtId="0" fontId="12" fillId="0" borderId="45" xfId="10" applyFont="1" applyBorder="1" applyAlignment="1">
      <alignment vertical="center" wrapText="1"/>
    </xf>
    <xf numFmtId="0" fontId="12" fillId="0" borderId="46" xfId="10" applyFont="1" applyBorder="1" applyAlignment="1">
      <alignment vertical="center" wrapText="1"/>
    </xf>
    <xf numFmtId="0" fontId="7" fillId="0" borderId="0" xfId="10" applyAlignment="1">
      <alignment horizontal="center" vertical="center"/>
    </xf>
    <xf numFmtId="0" fontId="12" fillId="0" borderId="4" xfId="10" applyFont="1" applyBorder="1" applyAlignment="1">
      <alignment horizontal="center" vertical="center"/>
    </xf>
    <xf numFmtId="0" fontId="41" fillId="0" borderId="0" xfId="10" applyFont="1"/>
    <xf numFmtId="178" fontId="8" fillId="0" borderId="66" xfId="2" applyNumberFormat="1" applyFont="1" applyBorder="1" applyAlignment="1" applyProtection="1">
      <alignment horizontal="center" vertical="center"/>
      <protection locked="0"/>
    </xf>
    <xf numFmtId="0" fontId="32" fillId="0" borderId="78" xfId="9" applyFont="1" applyBorder="1" applyAlignment="1">
      <alignment vertical="center"/>
    </xf>
    <xf numFmtId="0" fontId="32" fillId="0" borderId="79" xfId="9" applyFont="1" applyBorder="1" applyAlignment="1">
      <alignment vertical="center"/>
    </xf>
    <xf numFmtId="0" fontId="32" fillId="0" borderId="80" xfId="9" applyFont="1" applyBorder="1" applyAlignment="1">
      <alignment vertical="center"/>
    </xf>
    <xf numFmtId="0" fontId="28" fillId="0" borderId="8" xfId="9" applyFont="1" applyBorder="1" applyAlignment="1">
      <alignment vertical="center"/>
    </xf>
    <xf numFmtId="0" fontId="28" fillId="0" borderId="0" xfId="9" applyFont="1" applyAlignment="1">
      <alignment vertical="center"/>
    </xf>
    <xf numFmtId="182" fontId="8" fillId="2" borderId="66" xfId="2" applyNumberFormat="1" applyFont="1" applyFill="1" applyBorder="1" applyAlignment="1">
      <alignment horizontal="center" vertical="center"/>
    </xf>
    <xf numFmtId="183" fontId="8" fillId="2" borderId="66" xfId="2" applyNumberFormat="1" applyFont="1" applyFill="1" applyBorder="1" applyAlignment="1">
      <alignment horizontal="center" vertical="center"/>
    </xf>
    <xf numFmtId="0" fontId="15" fillId="0" borderId="3" xfId="10" applyFont="1" applyBorder="1" applyAlignment="1" applyProtection="1">
      <alignment vertical="center"/>
      <protection locked="0"/>
    </xf>
    <xf numFmtId="0" fontId="44" fillId="0" borderId="0" xfId="11" applyFont="1">
      <alignment vertical="center"/>
    </xf>
    <xf numFmtId="0" fontId="4" fillId="0" borderId="0" xfId="11" applyFont="1">
      <alignment vertical="center"/>
    </xf>
    <xf numFmtId="0" fontId="13" fillId="0" borderId="0" xfId="11" applyFont="1">
      <alignment vertical="center"/>
    </xf>
    <xf numFmtId="0" fontId="5" fillId="0" borderId="95" xfId="11" applyFont="1" applyBorder="1" applyAlignment="1" applyProtection="1">
      <alignment horizontal="center" vertical="center"/>
      <protection locked="0"/>
    </xf>
    <xf numFmtId="0" fontId="12" fillId="0" borderId="85" xfId="11" applyFont="1" applyBorder="1" applyAlignment="1">
      <alignment horizontal="center" vertical="center" shrinkToFit="1"/>
    </xf>
    <xf numFmtId="0" fontId="14" fillId="0" borderId="102" xfId="11" applyFont="1" applyBorder="1" applyAlignment="1">
      <alignment horizontal="center" vertical="center" wrapText="1" shrinkToFit="1"/>
    </xf>
    <xf numFmtId="0" fontId="5" fillId="0" borderId="103" xfId="11" applyFont="1" applyBorder="1" applyAlignment="1">
      <alignment horizontal="center"/>
    </xf>
    <xf numFmtId="0" fontId="5" fillId="0" borderId="106" xfId="11" applyFont="1" applyBorder="1" applyAlignment="1">
      <alignment horizontal="center"/>
    </xf>
    <xf numFmtId="0" fontId="5" fillId="0" borderId="108" xfId="11" applyFont="1" applyBorder="1" applyAlignment="1">
      <alignment horizontal="center"/>
    </xf>
    <xf numFmtId="0" fontId="11" fillId="0" borderId="0" xfId="11" applyFont="1">
      <alignment vertical="center"/>
    </xf>
    <xf numFmtId="0" fontId="13" fillId="0" borderId="5" xfId="11" applyFont="1" applyBorder="1" applyProtection="1">
      <alignment vertical="center"/>
      <protection locked="0"/>
    </xf>
    <xf numFmtId="0" fontId="13" fillId="0" borderId="0" xfId="11" applyFont="1" applyAlignment="1">
      <alignment horizontal="center" vertical="center"/>
    </xf>
    <xf numFmtId="0" fontId="8" fillId="0" borderId="3" xfId="2" applyFont="1" applyBorder="1">
      <alignment vertical="center"/>
    </xf>
    <xf numFmtId="0" fontId="5" fillId="0" borderId="94" xfId="11" applyFont="1" applyBorder="1" applyAlignment="1" applyProtection="1">
      <alignment horizontal="center" vertical="center"/>
      <protection locked="0"/>
    </xf>
    <xf numFmtId="0" fontId="8" fillId="2" borderId="66" xfId="2" applyFont="1" applyFill="1" applyBorder="1" applyAlignment="1">
      <alignment horizontal="center" vertical="center"/>
    </xf>
    <xf numFmtId="177" fontId="4" fillId="2" borderId="103" xfId="11" applyNumberFormat="1" applyFont="1" applyFill="1" applyBorder="1" applyProtection="1">
      <alignment vertical="center"/>
      <protection locked="0"/>
    </xf>
    <xf numFmtId="177" fontId="4" fillId="2" borderId="66" xfId="11" applyNumberFormat="1" applyFont="1" applyFill="1" applyBorder="1" applyProtection="1">
      <alignment vertical="center"/>
      <protection locked="0"/>
    </xf>
    <xf numFmtId="177" fontId="4" fillId="0" borderId="109" xfId="11" applyNumberFormat="1" applyFont="1" applyBorder="1">
      <alignment vertical="center"/>
    </xf>
    <xf numFmtId="177" fontId="4" fillId="0" borderId="110" xfId="11" applyNumberFormat="1" applyFont="1" applyBorder="1">
      <alignment vertical="center"/>
    </xf>
    <xf numFmtId="177" fontId="4" fillId="0" borderId="3" xfId="11" applyNumberFormat="1" applyFont="1" applyBorder="1">
      <alignment vertical="center"/>
    </xf>
    <xf numFmtId="177" fontId="4" fillId="0" borderId="111" xfId="11" applyNumberFormat="1" applyFont="1" applyBorder="1">
      <alignment vertical="center"/>
    </xf>
    <xf numFmtId="0" fontId="4" fillId="0" borderId="115" xfId="11" applyFont="1" applyBorder="1">
      <alignment vertical="center"/>
    </xf>
    <xf numFmtId="177" fontId="4" fillId="0" borderId="116" xfId="11" applyNumberFormat="1" applyFont="1" applyBorder="1">
      <alignment vertical="center"/>
    </xf>
    <xf numFmtId="177" fontId="4" fillId="2" borderId="104" xfId="11" applyNumberFormat="1" applyFont="1" applyFill="1" applyBorder="1" applyAlignment="1" applyProtection="1">
      <alignment horizontal="center" vertical="center"/>
      <protection locked="0"/>
    </xf>
    <xf numFmtId="177" fontId="4" fillId="2" borderId="105" xfId="11" applyNumberFormat="1" applyFont="1" applyFill="1" applyBorder="1" applyAlignment="1" applyProtection="1">
      <alignment horizontal="center" vertical="center"/>
      <protection locked="0"/>
    </xf>
    <xf numFmtId="177" fontId="4" fillId="2" borderId="83" xfId="11" applyNumberFormat="1" applyFont="1" applyFill="1" applyBorder="1" applyAlignment="1" applyProtection="1">
      <alignment horizontal="center" vertical="center"/>
      <protection locked="0"/>
    </xf>
    <xf numFmtId="177" fontId="4" fillId="2" borderId="107" xfId="11" applyNumberFormat="1" applyFont="1" applyFill="1" applyBorder="1" applyAlignment="1" applyProtection="1">
      <alignment horizontal="center" vertical="center"/>
      <protection locked="0"/>
    </xf>
    <xf numFmtId="177" fontId="4" fillId="0" borderId="112" xfId="11" applyNumberFormat="1" applyFont="1" applyBorder="1">
      <alignment vertical="center"/>
    </xf>
    <xf numFmtId="177" fontId="4" fillId="0" borderId="113" xfId="11" applyNumberFormat="1" applyFont="1" applyBorder="1">
      <alignment vertical="center"/>
    </xf>
    <xf numFmtId="0" fontId="13" fillId="0" borderId="66" xfId="11" applyFont="1" applyBorder="1" applyAlignment="1">
      <alignment horizontal="center" vertical="center" wrapText="1"/>
    </xf>
    <xf numFmtId="0" fontId="4" fillId="0" borderId="114" xfId="11" applyFont="1" applyBorder="1" applyAlignment="1">
      <alignment horizontal="center" vertical="center" wrapText="1"/>
    </xf>
    <xf numFmtId="38" fontId="4" fillId="0" borderId="48" xfId="1" applyFont="1" applyBorder="1" applyAlignment="1">
      <alignment vertical="center"/>
    </xf>
    <xf numFmtId="38" fontId="4" fillId="0" borderId="114" xfId="1" applyFont="1" applyBorder="1" applyAlignment="1">
      <alignment horizontal="center" vertical="center" wrapText="1"/>
    </xf>
    <xf numFmtId="38" fontId="4" fillId="0" borderId="115" xfId="1" applyFont="1" applyBorder="1" applyAlignment="1">
      <alignment vertical="center"/>
    </xf>
    <xf numFmtId="38" fontId="4" fillId="0" borderId="114" xfId="1" applyFont="1" applyBorder="1" applyAlignment="1">
      <alignment vertical="center"/>
    </xf>
    <xf numFmtId="0" fontId="13" fillId="0" borderId="0" xfId="11" applyFont="1" applyAlignment="1">
      <alignment horizontal="left" vertical="top" wrapText="1"/>
    </xf>
    <xf numFmtId="0" fontId="1" fillId="0" borderId="0" xfId="11">
      <alignment vertical="center"/>
    </xf>
    <xf numFmtId="0" fontId="4" fillId="0" borderId="118" xfId="11" applyFont="1" applyBorder="1" applyAlignment="1">
      <alignment horizontal="center" vertical="center"/>
    </xf>
    <xf numFmtId="0" fontId="4" fillId="0" borderId="117" xfId="11" applyFont="1" applyBorder="1" applyAlignment="1">
      <alignment horizontal="center" vertical="center"/>
    </xf>
    <xf numFmtId="176" fontId="8" fillId="0" borderId="66" xfId="3" applyNumberFormat="1" applyFont="1" applyBorder="1" applyAlignment="1">
      <alignment horizontal="right" vertical="center"/>
    </xf>
    <xf numFmtId="0" fontId="28" fillId="0" borderId="10" xfId="9" applyFont="1" applyBorder="1" applyAlignment="1">
      <alignment vertical="center"/>
    </xf>
    <xf numFmtId="0" fontId="28" fillId="0" borderId="5" xfId="9" applyFont="1" applyBorder="1" applyAlignment="1">
      <alignment vertical="center"/>
    </xf>
    <xf numFmtId="38" fontId="4" fillId="0" borderId="66" xfId="11" applyNumberFormat="1" applyFont="1" applyBorder="1" applyAlignment="1">
      <alignment vertical="center" wrapText="1"/>
    </xf>
    <xf numFmtId="176" fontId="8" fillId="0" borderId="66" xfId="2" applyNumberFormat="1" applyFont="1" applyBorder="1">
      <alignment vertical="center"/>
    </xf>
    <xf numFmtId="0" fontId="24" fillId="5" borderId="66" xfId="0" applyFont="1" applyFill="1" applyBorder="1" applyAlignment="1">
      <alignment horizontal="center" vertical="center"/>
    </xf>
    <xf numFmtId="0" fontId="8" fillId="2" borderId="3" xfId="2" applyFont="1" applyFill="1" applyBorder="1" applyAlignment="1">
      <alignment horizontal="center" vertical="center"/>
    </xf>
    <xf numFmtId="0" fontId="8" fillId="0" borderId="66" xfId="2" applyFont="1" applyBorder="1" applyAlignment="1">
      <alignment horizontal="right" vertical="center"/>
    </xf>
    <xf numFmtId="0" fontId="8" fillId="0" borderId="66" xfId="2" applyFont="1" applyBorder="1">
      <alignment vertical="center"/>
    </xf>
    <xf numFmtId="0" fontId="8" fillId="2" borderId="66" xfId="2" applyFont="1" applyFill="1" applyBorder="1">
      <alignment vertical="center"/>
    </xf>
    <xf numFmtId="0" fontId="45" fillId="0" borderId="0" xfId="0" applyFont="1" applyAlignment="1">
      <alignment vertical="center"/>
    </xf>
    <xf numFmtId="0" fontId="46" fillId="0" borderId="0" xfId="2" applyFont="1">
      <alignment vertical="center"/>
    </xf>
    <xf numFmtId="0" fontId="46" fillId="0" borderId="0" xfId="0" applyFont="1" applyAlignment="1">
      <alignment horizontal="center" vertical="center"/>
    </xf>
    <xf numFmtId="0" fontId="45" fillId="0" borderId="0" xfId="0" applyFont="1" applyAlignment="1">
      <alignment horizontal="center" vertical="center"/>
    </xf>
    <xf numFmtId="0" fontId="47" fillId="0" borderId="0" xfId="2" applyFont="1">
      <alignment vertical="center"/>
    </xf>
    <xf numFmtId="0" fontId="25" fillId="0" borderId="8" xfId="10" applyFont="1" applyBorder="1" applyAlignment="1" applyProtection="1">
      <alignment vertical="center"/>
      <protection locked="0"/>
    </xf>
    <xf numFmtId="0" fontId="25" fillId="0" borderId="0" xfId="10" applyFont="1" applyAlignment="1" applyProtection="1">
      <alignment vertical="center"/>
      <protection locked="0"/>
    </xf>
    <xf numFmtId="0" fontId="5" fillId="0" borderId="95" xfId="11" applyFont="1" applyBorder="1" applyAlignment="1" applyProtection="1">
      <alignment horizontal="right" vertical="center"/>
      <protection locked="0"/>
    </xf>
    <xf numFmtId="0" fontId="8" fillId="7" borderId="66" xfId="2" applyFont="1" applyFill="1" applyBorder="1" applyAlignment="1" applyProtection="1">
      <alignment horizontal="center" vertical="center" wrapText="1"/>
      <protection locked="0"/>
    </xf>
    <xf numFmtId="0" fontId="8" fillId="2" borderId="66" xfId="2" applyFont="1" applyFill="1" applyBorder="1" applyAlignment="1" applyProtection="1">
      <alignment horizontal="left" vertical="center" wrapText="1"/>
      <protection locked="0"/>
    </xf>
    <xf numFmtId="176" fontId="8" fillId="0" borderId="66" xfId="3" applyNumberFormat="1" applyFont="1" applyBorder="1" applyAlignment="1">
      <alignment horizontal="right" vertical="center"/>
    </xf>
    <xf numFmtId="176" fontId="8" fillId="2" borderId="66" xfId="3" applyNumberFormat="1" applyFont="1" applyFill="1" applyBorder="1" applyAlignment="1" applyProtection="1">
      <alignment horizontal="right" vertical="center"/>
      <protection locked="0"/>
    </xf>
    <xf numFmtId="176" fontId="8" fillId="0" borderId="11" xfId="3" applyNumberFormat="1" applyFont="1" applyBorder="1" applyAlignment="1">
      <alignment horizontal="right" vertical="center"/>
    </xf>
    <xf numFmtId="176" fontId="8" fillId="2" borderId="3" xfId="3" applyNumberFormat="1" applyFont="1" applyFill="1" applyBorder="1" applyAlignment="1" applyProtection="1">
      <alignment horizontal="right" vertical="center"/>
      <protection locked="0"/>
    </xf>
    <xf numFmtId="176" fontId="8" fillId="0" borderId="3" xfId="3" applyNumberFormat="1" applyFont="1" applyBorder="1" applyAlignment="1">
      <alignment horizontal="right" vertical="center"/>
    </xf>
    <xf numFmtId="176" fontId="8" fillId="0" borderId="15" xfId="3" applyNumberFormat="1" applyFont="1" applyBorder="1" applyAlignment="1">
      <alignment horizontal="right" vertical="center"/>
    </xf>
    <xf numFmtId="0" fontId="23" fillId="0" borderId="0" xfId="2" applyFont="1" applyAlignment="1">
      <alignment vertical="center" wrapText="1"/>
    </xf>
    <xf numFmtId="0" fontId="8" fillId="0" borderId="0" xfId="2" applyFont="1">
      <alignment vertical="center"/>
    </xf>
    <xf numFmtId="0" fontId="8" fillId="0" borderId="66" xfId="2" applyFont="1" applyBorder="1" applyAlignment="1">
      <alignment horizontal="center" vertical="center"/>
    </xf>
    <xf numFmtId="49" fontId="8" fillId="2" borderId="66" xfId="2" applyNumberFormat="1" applyFont="1" applyFill="1" applyBorder="1" applyAlignment="1" applyProtection="1">
      <alignment horizontal="left" vertical="center" wrapText="1"/>
      <protection locked="0"/>
    </xf>
    <xf numFmtId="49" fontId="8" fillId="2" borderId="66" xfId="2" applyNumberFormat="1" applyFont="1" applyFill="1" applyBorder="1" applyAlignment="1" applyProtection="1">
      <alignment horizontal="center" vertical="center"/>
      <protection locked="0"/>
    </xf>
    <xf numFmtId="0" fontId="8" fillId="0" borderId="12" xfId="2" applyFont="1" applyBorder="1" applyAlignment="1">
      <alignment horizontal="center" vertical="center" wrapText="1"/>
    </xf>
    <xf numFmtId="0" fontId="8" fillId="0" borderId="15" xfId="2" applyFont="1" applyBorder="1" applyAlignment="1">
      <alignment horizontal="center" vertical="center" wrapText="1"/>
    </xf>
    <xf numFmtId="0" fontId="8" fillId="2" borderId="1" xfId="2" applyFont="1" applyFill="1" applyBorder="1" applyAlignment="1" applyProtection="1">
      <alignment horizontal="left" vertical="center" wrapText="1"/>
      <protection locked="0"/>
    </xf>
    <xf numFmtId="0" fontId="8" fillId="2" borderId="2" xfId="2" applyFont="1" applyFill="1" applyBorder="1" applyAlignment="1" applyProtection="1">
      <alignment horizontal="left" vertical="center" wrapText="1"/>
      <protection locked="0"/>
    </xf>
    <xf numFmtId="0" fontId="8" fillId="2" borderId="3" xfId="2" applyFont="1" applyFill="1" applyBorder="1" applyAlignment="1" applyProtection="1">
      <alignment horizontal="left" vertical="center" wrapText="1"/>
      <protection locked="0"/>
    </xf>
    <xf numFmtId="176" fontId="8" fillId="0" borderId="66" xfId="3" applyNumberFormat="1" applyFont="1" applyBorder="1" applyAlignment="1">
      <alignment horizontal="center" vertical="center"/>
    </xf>
    <xf numFmtId="0" fontId="8" fillId="0" borderId="66" xfId="2" applyFont="1" applyBorder="1" applyAlignment="1">
      <alignment horizontal="left" vertical="center"/>
    </xf>
    <xf numFmtId="180" fontId="8" fillId="2" borderId="66" xfId="2" applyNumberFormat="1" applyFont="1" applyFill="1" applyBorder="1" applyAlignment="1" applyProtection="1">
      <alignment horizontal="center" vertical="center"/>
      <protection locked="0"/>
    </xf>
    <xf numFmtId="0" fontId="5" fillId="0" borderId="100" xfId="11" applyFont="1" applyBorder="1" applyAlignment="1">
      <alignment horizontal="center" vertical="center" wrapText="1"/>
    </xf>
    <xf numFmtId="0" fontId="5" fillId="0" borderId="101" xfId="11" applyFont="1" applyBorder="1" applyAlignment="1">
      <alignment horizontal="center" vertical="center" wrapText="1"/>
    </xf>
    <xf numFmtId="0" fontId="5" fillId="0" borderId="49" xfId="11" applyFont="1" applyBorder="1" applyAlignment="1">
      <alignment horizontal="center" vertical="center" wrapText="1"/>
    </xf>
    <xf numFmtId="0" fontId="5" fillId="0" borderId="15" xfId="11" applyFont="1" applyBorder="1" applyAlignment="1">
      <alignment horizontal="center" vertical="center" wrapText="1"/>
    </xf>
    <xf numFmtId="0" fontId="5" fillId="0" borderId="93" xfId="11" applyFont="1" applyBorder="1" applyAlignment="1">
      <alignment horizontal="center" vertical="center" textRotation="255"/>
    </xf>
    <xf numFmtId="0" fontId="5" fillId="0" borderId="97" xfId="11" applyFont="1" applyBorder="1" applyAlignment="1">
      <alignment horizontal="center" vertical="center" textRotation="255"/>
    </xf>
    <xf numFmtId="0" fontId="5" fillId="0" borderId="98" xfId="11" applyFont="1" applyBorder="1" applyAlignment="1">
      <alignment horizontal="center" vertical="center"/>
    </xf>
    <xf numFmtId="0" fontId="5" fillId="0" borderId="40" xfId="11" applyFont="1" applyBorder="1" applyAlignment="1">
      <alignment horizontal="center" vertical="center"/>
    </xf>
    <xf numFmtId="0" fontId="5" fillId="0" borderId="99" xfId="11" applyFont="1" applyBorder="1" applyAlignment="1">
      <alignment horizontal="center" vertical="center"/>
    </xf>
    <xf numFmtId="0" fontId="5" fillId="0" borderId="95" xfId="11" applyFont="1" applyBorder="1" applyAlignment="1" applyProtection="1">
      <alignment horizontal="center" vertical="center"/>
      <protection locked="0"/>
    </xf>
    <xf numFmtId="0" fontId="5" fillId="0" borderId="96" xfId="11" applyFont="1" applyBorder="1" applyAlignment="1" applyProtection="1">
      <alignment horizontal="center" vertical="center"/>
      <protection locked="0"/>
    </xf>
    <xf numFmtId="0" fontId="12" fillId="0" borderId="26" xfId="11" applyFont="1" applyBorder="1" applyAlignment="1">
      <alignment horizontal="center" vertical="center" shrinkToFit="1"/>
    </xf>
    <xf numFmtId="0" fontId="12" fillId="0" borderId="99" xfId="11" applyFont="1" applyBorder="1" applyAlignment="1">
      <alignment horizontal="center" vertical="center" shrinkToFit="1"/>
    </xf>
    <xf numFmtId="0" fontId="26" fillId="0" borderId="0" xfId="11" applyFont="1" applyAlignment="1">
      <alignment horizontal="center" vertical="center"/>
    </xf>
    <xf numFmtId="0" fontId="13" fillId="0" borderId="1" xfId="11" applyFont="1" applyBorder="1" applyAlignment="1">
      <alignment horizontal="center" vertical="center"/>
    </xf>
    <xf numFmtId="0" fontId="13" fillId="0" borderId="3" xfId="11" applyFont="1" applyBorder="1" applyAlignment="1">
      <alignment horizontal="center" vertical="center"/>
    </xf>
    <xf numFmtId="0" fontId="13" fillId="0" borderId="2" xfId="11" applyFont="1" applyBorder="1" applyAlignment="1">
      <alignment horizontal="center" vertical="center"/>
    </xf>
    <xf numFmtId="49" fontId="13" fillId="0" borderId="66" xfId="11" applyNumberFormat="1" applyFont="1" applyBorder="1" applyAlignment="1" applyProtection="1">
      <alignment horizontal="center" vertical="center"/>
      <protection locked="0"/>
    </xf>
    <xf numFmtId="0" fontId="13" fillId="0" borderId="66" xfId="11" applyFont="1" applyBorder="1" applyAlignment="1" applyProtection="1">
      <alignment horizontal="center" vertical="center"/>
      <protection locked="0"/>
    </xf>
    <xf numFmtId="0" fontId="13" fillId="0" borderId="1" xfId="11" applyFont="1" applyBorder="1" applyAlignment="1">
      <alignment horizontal="center" vertical="center" wrapText="1"/>
    </xf>
    <xf numFmtId="0" fontId="13" fillId="0" borderId="2" xfId="11" applyFont="1" applyBorder="1" applyAlignment="1">
      <alignment horizontal="center" vertical="center" wrapText="1"/>
    </xf>
    <xf numFmtId="0" fontId="13" fillId="0" borderId="3" xfId="11" applyFont="1" applyBorder="1" applyAlignment="1">
      <alignment horizontal="center" vertical="center" wrapText="1"/>
    </xf>
    <xf numFmtId="0" fontId="5" fillId="0" borderId="36" xfId="11" applyFont="1" applyBorder="1" applyAlignment="1">
      <alignment horizontal="center" vertical="center" wrapText="1"/>
    </xf>
    <xf numFmtId="0" fontId="5" fillId="0" borderId="11" xfId="11" applyFont="1" applyBorder="1" applyAlignment="1">
      <alignment horizontal="center" vertical="center" wrapText="1"/>
    </xf>
    <xf numFmtId="0" fontId="13" fillId="0" borderId="66" xfId="11" applyFont="1" applyBorder="1" applyAlignment="1">
      <alignment horizontal="left" vertical="top" wrapText="1"/>
    </xf>
    <xf numFmtId="0" fontId="7" fillId="0" borderId="74" xfId="10" applyBorder="1" applyAlignment="1" applyProtection="1">
      <alignment horizontal="center" vertical="center"/>
      <protection locked="0"/>
    </xf>
    <xf numFmtId="0" fontId="7" fillId="0" borderId="75" xfId="10" applyBorder="1" applyAlignment="1" applyProtection="1">
      <alignment horizontal="center" vertical="center"/>
      <protection locked="0"/>
    </xf>
    <xf numFmtId="0" fontId="7" fillId="0" borderId="19" xfId="10" applyBorder="1" applyAlignment="1" applyProtection="1">
      <alignment horizontal="center" vertical="center"/>
      <protection locked="0"/>
    </xf>
    <xf numFmtId="0" fontId="7" fillId="0" borderId="47" xfId="10" applyBorder="1" applyAlignment="1" applyProtection="1">
      <alignment horizontal="center" vertical="center"/>
      <protection locked="0"/>
    </xf>
    <xf numFmtId="0" fontId="7" fillId="0" borderId="83" xfId="10" applyBorder="1" applyAlignment="1" applyProtection="1">
      <alignment horizontal="center" vertical="center"/>
      <protection locked="0"/>
    </xf>
    <xf numFmtId="0" fontId="7" fillId="0" borderId="85" xfId="10" applyBorder="1" applyAlignment="1" applyProtection="1">
      <alignment horizontal="center" vertical="center"/>
      <protection locked="0"/>
    </xf>
    <xf numFmtId="0" fontId="7" fillId="0" borderId="84" xfId="10" applyBorder="1" applyAlignment="1" applyProtection="1">
      <alignment horizontal="center" vertical="center"/>
      <protection locked="0"/>
    </xf>
    <xf numFmtId="0" fontId="7" fillId="0" borderId="86" xfId="10" applyBorder="1" applyAlignment="1" applyProtection="1">
      <alignment horizontal="center" vertical="center"/>
      <protection locked="0"/>
    </xf>
    <xf numFmtId="0" fontId="41" fillId="0" borderId="0" xfId="10" applyFont="1" applyAlignment="1">
      <alignment horizontal="center" vertical="center" wrapText="1"/>
    </xf>
    <xf numFmtId="0" fontId="7" fillId="0" borderId="6" xfId="10" applyBorder="1" applyAlignment="1" applyProtection="1">
      <alignment horizontal="center" vertical="center"/>
      <protection locked="0"/>
    </xf>
    <xf numFmtId="0" fontId="7" fillId="0" borderId="7" xfId="10" applyBorder="1" applyAlignment="1" applyProtection="1">
      <alignment horizontal="center" vertical="center"/>
      <protection locked="0"/>
    </xf>
    <xf numFmtId="0" fontId="7" fillId="0" borderId="10" xfId="10" applyBorder="1" applyAlignment="1" applyProtection="1">
      <alignment horizontal="center" vertical="center"/>
      <protection locked="0"/>
    </xf>
    <xf numFmtId="0" fontId="7" fillId="0" borderId="11" xfId="10" applyBorder="1" applyAlignment="1" applyProtection="1">
      <alignment horizontal="center" vertical="center"/>
      <protection locked="0"/>
    </xf>
    <xf numFmtId="0" fontId="7" fillId="0" borderId="18" xfId="10" applyBorder="1" applyAlignment="1" applyProtection="1">
      <alignment horizontal="center" vertical="center"/>
      <protection locked="0"/>
    </xf>
    <xf numFmtId="0" fontId="7" fillId="0" borderId="81" xfId="10" applyBorder="1" applyAlignment="1" applyProtection="1">
      <alignment horizontal="center" vertical="center"/>
      <protection locked="0"/>
    </xf>
    <xf numFmtId="0" fontId="25" fillId="0" borderId="0" xfId="10" applyFont="1" applyAlignment="1" applyProtection="1">
      <alignment horizontal="center" vertical="center"/>
      <protection locked="0"/>
    </xf>
    <xf numFmtId="0" fontId="25" fillId="0" borderId="0" xfId="10" applyFont="1" applyAlignment="1">
      <alignment horizontal="center" vertical="center"/>
    </xf>
    <xf numFmtId="0" fontId="25" fillId="0" borderId="24" xfId="10" applyFont="1" applyBorder="1" applyAlignment="1">
      <alignment horizontal="center" vertical="center"/>
    </xf>
    <xf numFmtId="0" fontId="25" fillId="0" borderId="8" xfId="10" applyFont="1" applyBorder="1" applyAlignment="1">
      <alignment vertical="center"/>
    </xf>
    <xf numFmtId="0" fontId="7" fillId="0" borderId="0" xfId="10" applyAlignment="1">
      <alignment vertical="center"/>
    </xf>
    <xf numFmtId="0" fontId="7" fillId="0" borderId="24" xfId="10" applyBorder="1" applyAlignment="1">
      <alignment vertical="center"/>
    </xf>
    <xf numFmtId="0" fontId="7" fillId="0" borderId="8" xfId="10" applyBorder="1" applyAlignment="1">
      <alignment vertical="center"/>
    </xf>
    <xf numFmtId="0" fontId="41" fillId="0" borderId="27" xfId="10" applyFont="1" applyBorder="1" applyAlignment="1">
      <alignment horizontal="distributed"/>
    </xf>
    <xf numFmtId="0" fontId="41" fillId="0" borderId="0" xfId="10" applyFont="1" applyAlignment="1">
      <alignment horizontal="distributed"/>
    </xf>
    <xf numFmtId="0" fontId="12" fillId="0" borderId="0" xfId="10" applyFont="1" applyAlignment="1">
      <alignment horizontal="center" vertical="center"/>
    </xf>
    <xf numFmtId="0" fontId="7" fillId="0" borderId="0" xfId="10"/>
    <xf numFmtId="0" fontId="25" fillId="0" borderId="25" xfId="10" applyFont="1" applyBorder="1" applyAlignment="1">
      <alignment horizontal="center" vertical="distributed" textRotation="255" wrapText="1"/>
    </xf>
    <xf numFmtId="0" fontId="42" fillId="0" borderId="0" xfId="10" applyFont="1" applyAlignment="1">
      <alignment vertical="distributed"/>
    </xf>
    <xf numFmtId="0" fontId="42" fillId="0" borderId="24" xfId="10" applyFont="1" applyBorder="1" applyAlignment="1">
      <alignment vertical="distributed"/>
    </xf>
    <xf numFmtId="0" fontId="42" fillId="0" borderId="25" xfId="10" applyFont="1" applyBorder="1" applyAlignment="1">
      <alignment vertical="distributed"/>
    </xf>
    <xf numFmtId="0" fontId="42" fillId="0" borderId="25" xfId="10" applyFont="1" applyBorder="1"/>
    <xf numFmtId="0" fontId="42" fillId="0" borderId="0" xfId="10" applyFont="1"/>
    <xf numFmtId="0" fontId="42" fillId="0" borderId="24" xfId="10" applyFont="1" applyBorder="1"/>
    <xf numFmtId="0" fontId="41" fillId="0" borderId="27" xfId="10" applyFont="1" applyBorder="1" applyAlignment="1">
      <alignment horizontal="distributed" vertical="center"/>
    </xf>
    <xf numFmtId="0" fontId="41" fillId="0" borderId="0" xfId="10" applyFont="1" applyAlignment="1">
      <alignment horizontal="distributed" vertical="center"/>
    </xf>
    <xf numFmtId="0" fontId="41" fillId="0" borderId="20" xfId="10" applyFont="1" applyBorder="1" applyAlignment="1">
      <alignment horizontal="distributed" vertical="center"/>
    </xf>
    <xf numFmtId="0" fontId="7" fillId="0" borderId="37" xfId="10" applyBorder="1" applyAlignment="1" applyProtection="1">
      <alignment horizontal="left" vertical="center"/>
      <protection locked="0"/>
    </xf>
    <xf numFmtId="0" fontId="7" fillId="0" borderId="27" xfId="10" applyBorder="1" applyAlignment="1" applyProtection="1">
      <alignment horizontal="left" vertical="center"/>
      <protection locked="0"/>
    </xf>
    <xf numFmtId="0" fontId="7" fillId="0" borderId="36" xfId="10" applyBorder="1" applyAlignment="1" applyProtection="1">
      <alignment horizontal="left" vertical="center"/>
      <protection locked="0"/>
    </xf>
    <xf numFmtId="0" fontId="7" fillId="0" borderId="25" xfId="10" applyBorder="1" applyAlignment="1" applyProtection="1">
      <alignment horizontal="left" vertical="center"/>
      <protection locked="0"/>
    </xf>
    <xf numFmtId="0" fontId="7" fillId="0" borderId="0" xfId="10" applyAlignment="1" applyProtection="1">
      <alignment horizontal="left" vertical="center"/>
      <protection locked="0"/>
    </xf>
    <xf numFmtId="0" fontId="7" fillId="0" borderId="9" xfId="10" applyBorder="1" applyAlignment="1" applyProtection="1">
      <alignment horizontal="left" vertical="center"/>
      <protection locked="0"/>
    </xf>
    <xf numFmtId="0" fontId="7" fillId="0" borderId="22" xfId="10" applyBorder="1" applyAlignment="1" applyProtection="1">
      <alignment horizontal="left" vertical="center"/>
      <protection locked="0"/>
    </xf>
    <xf numFmtId="0" fontId="7" fillId="0" borderId="20" xfId="10" applyBorder="1" applyAlignment="1" applyProtection="1">
      <alignment horizontal="left" vertical="center"/>
      <protection locked="0"/>
    </xf>
    <xf numFmtId="0" fontId="7" fillId="0" borderId="23" xfId="10" applyBorder="1" applyAlignment="1" applyProtection="1">
      <alignment horizontal="left" vertical="center"/>
      <protection locked="0"/>
    </xf>
    <xf numFmtId="0" fontId="37" fillId="0" borderId="0" xfId="10" applyFont="1" applyAlignment="1">
      <alignment horizontal="center" vertical="center"/>
    </xf>
    <xf numFmtId="0" fontId="37" fillId="0" borderId="9" xfId="10" applyFont="1" applyBorder="1" applyAlignment="1">
      <alignment horizontal="center" vertical="center"/>
    </xf>
    <xf numFmtId="0" fontId="37" fillId="0" borderId="5" xfId="10" applyFont="1" applyBorder="1" applyAlignment="1">
      <alignment horizontal="center" vertical="center"/>
    </xf>
    <xf numFmtId="0" fontId="37" fillId="0" borderId="11" xfId="10" applyFont="1" applyBorder="1" applyAlignment="1">
      <alignment horizontal="center" vertical="center"/>
    </xf>
    <xf numFmtId="0" fontId="14" fillId="0" borderId="6" xfId="10" applyFont="1" applyBorder="1" applyAlignment="1">
      <alignment horizontal="left"/>
    </xf>
    <xf numFmtId="0" fontId="9" fillId="0" borderId="4" xfId="10" applyFont="1" applyBorder="1" applyAlignment="1">
      <alignment horizontal="left"/>
    </xf>
    <xf numFmtId="0" fontId="14" fillId="0" borderId="34" xfId="10" applyFont="1" applyBorder="1" applyAlignment="1">
      <alignment horizontal="center" vertical="center"/>
    </xf>
    <xf numFmtId="0" fontId="7" fillId="0" borderId="32" xfId="10" applyBorder="1"/>
    <xf numFmtId="0" fontId="7" fillId="0" borderId="33" xfId="10" applyBorder="1"/>
    <xf numFmtId="0" fontId="38" fillId="0" borderId="34" xfId="10" applyFont="1" applyBorder="1" applyAlignment="1">
      <alignment horizontal="center" vertical="top"/>
    </xf>
    <xf numFmtId="0" fontId="38" fillId="0" borderId="32" xfId="10" applyFont="1" applyBorder="1" applyAlignment="1">
      <alignment horizontal="center" vertical="top"/>
    </xf>
    <xf numFmtId="0" fontId="38" fillId="0" borderId="35" xfId="10" applyFont="1" applyBorder="1" applyAlignment="1">
      <alignment horizontal="center" vertical="top"/>
    </xf>
    <xf numFmtId="0" fontId="38" fillId="0" borderId="8" xfId="10" applyFont="1" applyBorder="1" applyAlignment="1">
      <alignment horizontal="center" vertical="center" wrapText="1"/>
    </xf>
    <xf numFmtId="0" fontId="39" fillId="0" borderId="0" xfId="10" applyFont="1" applyAlignment="1">
      <alignment horizontal="center" vertical="center"/>
    </xf>
    <xf numFmtId="0" fontId="39" fillId="0" borderId="10" xfId="10" applyFont="1" applyBorder="1" applyAlignment="1">
      <alignment horizontal="center" vertical="center"/>
    </xf>
    <xf numFmtId="0" fontId="39" fillId="0" borderId="5" xfId="10" applyFont="1" applyBorder="1" applyAlignment="1">
      <alignment horizontal="center" vertical="center"/>
    </xf>
    <xf numFmtId="0" fontId="7" fillId="0" borderId="40" xfId="10" applyBorder="1"/>
    <xf numFmtId="0" fontId="7" fillId="0" borderId="43" xfId="10" applyBorder="1"/>
    <xf numFmtId="0" fontId="7" fillId="0" borderId="45" xfId="10" applyBorder="1"/>
    <xf numFmtId="0" fontId="7" fillId="0" borderId="82" xfId="10" applyBorder="1"/>
    <xf numFmtId="0" fontId="12" fillId="0" borderId="37" xfId="10" applyFont="1" applyBorder="1" applyAlignment="1" applyProtection="1">
      <alignment horizontal="left" vertical="top"/>
      <protection locked="0"/>
    </xf>
    <xf numFmtId="0" fontId="12" fillId="0" borderId="27" xfId="10" applyFont="1" applyBorder="1" applyAlignment="1" applyProtection="1">
      <alignment horizontal="left" vertical="top"/>
      <protection locked="0"/>
    </xf>
    <xf numFmtId="0" fontId="12" fillId="0" borderId="36" xfId="10" applyFont="1" applyBorder="1" applyAlignment="1" applyProtection="1">
      <alignment horizontal="left" vertical="top"/>
      <protection locked="0"/>
    </xf>
    <xf numFmtId="0" fontId="12" fillId="0" borderId="25" xfId="10" applyFont="1" applyBorder="1" applyAlignment="1" applyProtection="1">
      <alignment horizontal="left" vertical="top"/>
      <protection locked="0"/>
    </xf>
    <xf numFmtId="0" fontId="12" fillId="0" borderId="0" xfId="10" applyFont="1" applyAlignment="1" applyProtection="1">
      <alignment horizontal="left" vertical="top"/>
      <protection locked="0"/>
    </xf>
    <xf numFmtId="0" fontId="12" fillId="0" borderId="9" xfId="10" applyFont="1" applyBorder="1" applyAlignment="1" applyProtection="1">
      <alignment horizontal="left" vertical="top"/>
      <protection locked="0"/>
    </xf>
    <xf numFmtId="0" fontId="7" fillId="0" borderId="4" xfId="10" applyBorder="1" applyAlignment="1" applyProtection="1">
      <alignment horizontal="center" vertical="center"/>
      <protection locked="0"/>
    </xf>
    <xf numFmtId="0" fontId="7" fillId="0" borderId="5" xfId="10" applyBorder="1" applyAlignment="1" applyProtection="1">
      <alignment horizontal="center" vertical="center"/>
      <protection locked="0"/>
    </xf>
    <xf numFmtId="0" fontId="41" fillId="0" borderId="27" xfId="10" applyFont="1" applyBorder="1" applyAlignment="1">
      <alignment horizontal="distributed" vertical="center" wrapText="1"/>
    </xf>
    <xf numFmtId="0" fontId="41" fillId="0" borderId="0" xfId="10" applyFont="1" applyAlignment="1">
      <alignment horizontal="distributed" vertical="center" wrapText="1"/>
    </xf>
    <xf numFmtId="0" fontId="41" fillId="0" borderId="20" xfId="10" applyFont="1" applyBorder="1" applyAlignment="1">
      <alignment horizontal="distributed" vertical="center" wrapText="1"/>
    </xf>
    <xf numFmtId="0" fontId="7" fillId="0" borderId="37" xfId="10" applyBorder="1" applyAlignment="1" applyProtection="1">
      <alignment horizontal="left" vertical="top" wrapText="1"/>
      <protection locked="0"/>
    </xf>
    <xf numFmtId="0" fontId="7" fillId="0" borderId="27" xfId="10" applyBorder="1" applyAlignment="1" applyProtection="1">
      <alignment horizontal="left" vertical="top" wrapText="1"/>
      <protection locked="0"/>
    </xf>
    <xf numFmtId="0" fontId="7" fillId="0" borderId="36" xfId="10" applyBorder="1" applyAlignment="1" applyProtection="1">
      <alignment horizontal="left" vertical="top" wrapText="1"/>
      <protection locked="0"/>
    </xf>
    <xf numFmtId="0" fontId="7" fillId="0" borderId="25" xfId="10" applyBorder="1" applyAlignment="1" applyProtection="1">
      <alignment horizontal="left" vertical="top" wrapText="1"/>
      <protection locked="0"/>
    </xf>
    <xf numFmtId="0" fontId="7" fillId="0" borderId="0" xfId="10" applyAlignment="1" applyProtection="1">
      <alignment horizontal="left" vertical="top" wrapText="1"/>
      <protection locked="0"/>
    </xf>
    <xf numFmtId="0" fontId="7" fillId="0" borderId="9" xfId="10" applyBorder="1" applyAlignment="1" applyProtection="1">
      <alignment horizontal="left" vertical="top" wrapText="1"/>
      <protection locked="0"/>
    </xf>
    <xf numFmtId="0" fontId="7" fillId="0" borderId="22" xfId="10" applyBorder="1" applyAlignment="1" applyProtection="1">
      <alignment horizontal="left" vertical="top" wrapText="1"/>
      <protection locked="0"/>
    </xf>
    <xf numFmtId="0" fontId="7" fillId="0" borderId="20" xfId="10" applyBorder="1" applyAlignment="1" applyProtection="1">
      <alignment horizontal="left" vertical="top" wrapText="1"/>
      <protection locked="0"/>
    </xf>
    <xf numFmtId="0" fontId="7" fillId="0" borderId="23" xfId="10" applyBorder="1" applyAlignment="1" applyProtection="1">
      <alignment horizontal="left" vertical="top" wrapText="1"/>
      <protection locked="0"/>
    </xf>
    <xf numFmtId="0" fontId="12" fillId="0" borderId="37" xfId="10" applyFont="1" applyBorder="1" applyAlignment="1" applyProtection="1">
      <alignment horizontal="left" vertical="center"/>
      <protection locked="0"/>
    </xf>
    <xf numFmtId="0" fontId="12" fillId="0" borderId="27" xfId="10" applyFont="1" applyBorder="1" applyAlignment="1" applyProtection="1">
      <alignment horizontal="left" vertical="center"/>
      <protection locked="0"/>
    </xf>
    <xf numFmtId="0" fontId="12" fillId="0" borderId="36" xfId="10" applyFont="1" applyBorder="1" applyAlignment="1" applyProtection="1">
      <alignment horizontal="left" vertical="center"/>
      <protection locked="0"/>
    </xf>
    <xf numFmtId="0" fontId="12" fillId="0" borderId="25" xfId="10" applyFont="1" applyBorder="1" applyAlignment="1" applyProtection="1">
      <alignment horizontal="left" vertical="center"/>
      <protection locked="0"/>
    </xf>
    <xf numFmtId="0" fontId="12" fillId="0" borderId="0" xfId="10" applyFont="1" applyAlignment="1" applyProtection="1">
      <alignment horizontal="left" vertical="center"/>
      <protection locked="0"/>
    </xf>
    <xf numFmtId="0" fontId="12" fillId="0" borderId="9" xfId="10" applyFont="1" applyBorder="1" applyAlignment="1" applyProtection="1">
      <alignment horizontal="left" vertical="center"/>
      <protection locked="0"/>
    </xf>
    <xf numFmtId="0" fontId="12" fillId="0" borderId="22" xfId="10" applyFont="1" applyBorder="1" applyAlignment="1" applyProtection="1">
      <alignment horizontal="left" vertical="center"/>
      <protection locked="0"/>
    </xf>
    <xf numFmtId="0" fontId="12" fillId="0" borderId="20" xfId="10" applyFont="1" applyBorder="1" applyAlignment="1" applyProtection="1">
      <alignment horizontal="left" vertical="center"/>
      <protection locked="0"/>
    </xf>
    <xf numFmtId="0" fontId="12" fillId="0" borderId="23" xfId="10" applyFont="1" applyBorder="1" applyAlignment="1" applyProtection="1">
      <alignment horizontal="left" vertical="center"/>
      <protection locked="0"/>
    </xf>
    <xf numFmtId="0" fontId="25" fillId="0" borderId="0" xfId="10" applyFont="1" applyAlignment="1">
      <alignment vertical="distributed" textRotation="255"/>
    </xf>
    <xf numFmtId="0" fontId="41" fillId="0" borderId="5" xfId="10" applyFont="1" applyBorder="1" applyAlignment="1">
      <alignment horizontal="distributed" vertical="center"/>
    </xf>
    <xf numFmtId="0" fontId="25" fillId="0" borderId="8" xfId="10" applyFont="1" applyBorder="1"/>
    <xf numFmtId="0" fontId="38" fillId="0" borderId="27" xfId="10" applyFont="1" applyBorder="1" applyAlignment="1">
      <alignment horizontal="center" vertical="center" wrapText="1"/>
    </xf>
    <xf numFmtId="0" fontId="12" fillId="0" borderId="37" xfId="10" applyFont="1" applyBorder="1" applyAlignment="1">
      <alignment horizontal="left" vertical="center"/>
    </xf>
    <xf numFmtId="0" fontId="12" fillId="0" borderId="27" xfId="10" applyFont="1" applyBorder="1" applyAlignment="1">
      <alignment horizontal="left" vertical="center"/>
    </xf>
    <xf numFmtId="0" fontId="12" fillId="0" borderId="36" xfId="10" applyFont="1" applyBorder="1" applyAlignment="1">
      <alignment horizontal="left" vertical="center"/>
    </xf>
    <xf numFmtId="0" fontId="12" fillId="0" borderId="22" xfId="10" applyFont="1" applyBorder="1" applyAlignment="1">
      <alignment horizontal="left" vertical="center"/>
    </xf>
    <xf numFmtId="0" fontId="12" fillId="0" borderId="20" xfId="10" applyFont="1" applyBorder="1" applyAlignment="1">
      <alignment horizontal="left" vertical="center"/>
    </xf>
    <xf numFmtId="0" fontId="12" fillId="0" borderId="23" xfId="10" applyFont="1" applyBorder="1" applyAlignment="1">
      <alignment horizontal="left" vertical="center"/>
    </xf>
    <xf numFmtId="0" fontId="41" fillId="0" borderId="20" xfId="10" applyFont="1" applyBorder="1" applyAlignment="1">
      <alignment horizontal="center" vertical="center" wrapText="1"/>
    </xf>
    <xf numFmtId="0" fontId="25" fillId="0" borderId="22" xfId="10" applyFont="1" applyBorder="1" applyAlignment="1" applyProtection="1">
      <alignment horizontal="right" vertical="center"/>
      <protection locked="0"/>
    </xf>
    <xf numFmtId="0" fontId="25" fillId="0" borderId="20" xfId="10" applyFont="1" applyBorder="1" applyAlignment="1" applyProtection="1">
      <alignment horizontal="right" vertical="center"/>
      <protection locked="0"/>
    </xf>
    <xf numFmtId="0" fontId="25" fillId="0" borderId="23" xfId="10" applyFont="1" applyBorder="1" applyAlignment="1" applyProtection="1">
      <alignment horizontal="right" vertical="center"/>
      <protection locked="0"/>
    </xf>
    <xf numFmtId="0" fontId="25" fillId="0" borderId="37" xfId="10" applyFont="1" applyBorder="1" applyAlignment="1" applyProtection="1">
      <alignment horizontal="left" vertical="center" shrinkToFit="1"/>
      <protection locked="0"/>
    </xf>
    <xf numFmtId="0" fontId="25" fillId="0" borderId="27" xfId="10" applyFont="1" applyBorder="1" applyAlignment="1" applyProtection="1">
      <alignment horizontal="left" vertical="center" shrinkToFit="1"/>
      <protection locked="0"/>
    </xf>
    <xf numFmtId="0" fontId="25" fillId="0" borderId="36" xfId="10" applyFont="1" applyBorder="1" applyAlignment="1" applyProtection="1">
      <alignment horizontal="left" vertical="center" shrinkToFit="1"/>
      <protection locked="0"/>
    </xf>
    <xf numFmtId="0" fontId="25" fillId="0" borderId="25" xfId="10" applyFont="1" applyBorder="1" applyAlignment="1" applyProtection="1">
      <alignment horizontal="left" vertical="center" shrinkToFit="1"/>
      <protection locked="0"/>
    </xf>
    <xf numFmtId="0" fontId="25" fillId="0" borderId="0" xfId="10" applyFont="1" applyAlignment="1" applyProtection="1">
      <alignment horizontal="left" vertical="center" shrinkToFit="1"/>
      <protection locked="0"/>
    </xf>
    <xf numFmtId="0" fontId="25" fillId="0" borderId="9" xfId="10" applyFont="1" applyBorder="1" applyAlignment="1" applyProtection="1">
      <alignment horizontal="left" vertical="center" shrinkToFit="1"/>
      <protection locked="0"/>
    </xf>
    <xf numFmtId="0" fontId="25" fillId="0" borderId="22" xfId="10" applyFont="1" applyBorder="1" applyAlignment="1" applyProtection="1">
      <alignment horizontal="right" vertical="center" shrinkToFit="1"/>
      <protection locked="0"/>
    </xf>
    <xf numFmtId="0" fontId="25" fillId="0" borderId="20" xfId="10" applyFont="1" applyBorder="1" applyAlignment="1" applyProtection="1">
      <alignment horizontal="right" vertical="center" shrinkToFit="1"/>
      <protection locked="0"/>
    </xf>
    <xf numFmtId="0" fontId="25" fillId="0" borderId="23" xfId="10" applyFont="1" applyBorder="1" applyAlignment="1" applyProtection="1">
      <alignment horizontal="right" vertical="center" shrinkToFit="1"/>
      <protection locked="0"/>
    </xf>
    <xf numFmtId="0" fontId="7" fillId="0" borderId="87" xfId="10" applyBorder="1" applyAlignment="1" applyProtection="1">
      <alignment horizontal="center" vertical="center"/>
      <protection locked="0"/>
    </xf>
    <xf numFmtId="0" fontId="7" fillId="0" borderId="37" xfId="10" applyBorder="1" applyAlignment="1" applyProtection="1">
      <alignment horizontal="center" vertical="center"/>
      <protection locked="0"/>
    </xf>
    <xf numFmtId="0" fontId="7" fillId="0" borderId="27" xfId="10" applyBorder="1" applyAlignment="1" applyProtection="1">
      <alignment horizontal="center" vertical="center"/>
      <protection locked="0"/>
    </xf>
    <xf numFmtId="0" fontId="7" fillId="0" borderId="28" xfId="10" applyBorder="1" applyAlignment="1" applyProtection="1">
      <alignment horizontal="center" vertical="center"/>
      <protection locked="0"/>
    </xf>
    <xf numFmtId="0" fontId="7" fillId="0" borderId="36" xfId="10" applyBorder="1" applyAlignment="1" applyProtection="1">
      <alignment horizontal="center" vertical="center"/>
      <protection locked="0"/>
    </xf>
    <xf numFmtId="0" fontId="7" fillId="0" borderId="26" xfId="10" applyBorder="1" applyAlignment="1" applyProtection="1">
      <alignment horizontal="center" vertical="center"/>
      <protection locked="0"/>
    </xf>
    <xf numFmtId="0" fontId="12" fillId="0" borderId="32" xfId="10" applyFont="1" applyBorder="1" applyAlignment="1">
      <alignment horizontal="center" vertical="center"/>
    </xf>
    <xf numFmtId="0" fontId="12" fillId="0" borderId="34" xfId="10" applyFont="1" applyBorder="1" applyAlignment="1">
      <alignment horizontal="center" vertical="center"/>
    </xf>
    <xf numFmtId="0" fontId="12" fillId="0" borderId="33" xfId="10" applyFont="1" applyBorder="1" applyAlignment="1">
      <alignment horizontal="center" vertical="center"/>
    </xf>
    <xf numFmtId="0" fontId="12" fillId="0" borderId="35" xfId="10" applyFont="1" applyBorder="1" applyAlignment="1">
      <alignment horizontal="center" vertical="center"/>
    </xf>
    <xf numFmtId="0" fontId="7" fillId="0" borderId="88" xfId="10" applyBorder="1" applyAlignment="1" applyProtection="1">
      <alignment horizontal="center" vertical="center"/>
      <protection locked="0"/>
    </xf>
    <xf numFmtId="0" fontId="12" fillId="0" borderId="0" xfId="10" applyFont="1" applyAlignment="1" applyProtection="1">
      <alignment horizontal="center" vertical="center"/>
      <protection locked="0"/>
    </xf>
    <xf numFmtId="0" fontId="12" fillId="0" borderId="24" xfId="10" applyFont="1" applyBorder="1" applyAlignment="1">
      <alignment horizontal="center" vertical="center"/>
    </xf>
    <xf numFmtId="0" fontId="12" fillId="0" borderId="40" xfId="10" applyFont="1" applyBorder="1" applyAlignment="1">
      <alignment horizontal="center" vertical="center" wrapText="1"/>
    </xf>
    <xf numFmtId="0" fontId="12" fillId="0" borderId="41" xfId="10" applyFont="1" applyBorder="1" applyAlignment="1">
      <alignment horizontal="center" vertical="center" wrapText="1"/>
    </xf>
    <xf numFmtId="0" fontId="12" fillId="0" borderId="42" xfId="10" applyFont="1" applyBorder="1" applyAlignment="1">
      <alignment horizontal="center" vertical="center"/>
    </xf>
    <xf numFmtId="0" fontId="12" fillId="0" borderId="40" xfId="10" applyFont="1" applyBorder="1" applyAlignment="1">
      <alignment horizontal="center" vertical="center"/>
    </xf>
    <xf numFmtId="0" fontId="12" fillId="0" borderId="41" xfId="10" applyFont="1" applyBorder="1" applyAlignment="1">
      <alignment horizontal="center" vertical="center"/>
    </xf>
    <xf numFmtId="0" fontId="25" fillId="0" borderId="37" xfId="10" applyFont="1" applyBorder="1" applyAlignment="1">
      <alignment horizontal="center" vertical="center" wrapText="1"/>
    </xf>
    <xf numFmtId="0" fontId="25" fillId="0" borderId="27" xfId="10" applyFont="1" applyBorder="1" applyAlignment="1">
      <alignment horizontal="center" vertical="center" wrapText="1"/>
    </xf>
    <xf numFmtId="0" fontId="25" fillId="0" borderId="28" xfId="10" applyFont="1" applyBorder="1" applyAlignment="1">
      <alignment horizontal="center" vertical="center" wrapText="1"/>
    </xf>
    <xf numFmtId="0" fontId="25" fillId="0" borderId="25" xfId="10" applyFont="1" applyBorder="1" applyAlignment="1">
      <alignment horizontal="center" vertical="center" wrapText="1"/>
    </xf>
    <xf numFmtId="0" fontId="25" fillId="0" borderId="0" xfId="10" applyFont="1" applyAlignment="1">
      <alignment horizontal="center" vertical="center" wrapText="1"/>
    </xf>
    <xf numFmtId="0" fontId="25" fillId="0" borderId="24" xfId="10" applyFont="1" applyBorder="1" applyAlignment="1">
      <alignment horizontal="center" vertical="center" wrapText="1"/>
    </xf>
    <xf numFmtId="0" fontId="25" fillId="0" borderId="22" xfId="10" applyFont="1" applyBorder="1" applyAlignment="1">
      <alignment horizontal="center" vertical="center" wrapText="1"/>
    </xf>
    <xf numFmtId="0" fontId="25" fillId="0" borderId="20" xfId="10" applyFont="1" applyBorder="1" applyAlignment="1">
      <alignment horizontal="center" vertical="center" wrapText="1"/>
    </xf>
    <xf numFmtId="0" fontId="25" fillId="0" borderId="21" xfId="10" applyFont="1" applyBorder="1" applyAlignment="1">
      <alignment horizontal="center" vertical="center" wrapText="1"/>
    </xf>
    <xf numFmtId="0" fontId="12" fillId="0" borderId="0" xfId="10" applyFont="1" applyAlignment="1" applyProtection="1">
      <alignment horizontal="center"/>
      <protection locked="0"/>
    </xf>
    <xf numFmtId="3" fontId="12" fillId="0" borderId="42" xfId="10" applyNumberFormat="1" applyFont="1" applyBorder="1" applyAlignment="1">
      <alignment horizontal="center" vertical="center"/>
    </xf>
    <xf numFmtId="0" fontId="12" fillId="0" borderId="45" xfId="10" applyFont="1" applyBorder="1" applyAlignment="1">
      <alignment horizontal="center" vertical="center" wrapText="1"/>
    </xf>
    <xf numFmtId="0" fontId="7" fillId="0" borderId="44" xfId="10" applyBorder="1" applyAlignment="1" applyProtection="1">
      <alignment horizontal="center" vertical="center"/>
      <protection locked="0"/>
    </xf>
    <xf numFmtId="0" fontId="7" fillId="0" borderId="46" xfId="10" applyBorder="1" applyAlignment="1" applyProtection="1">
      <alignment horizontal="center" vertical="center"/>
      <protection locked="0"/>
    </xf>
    <xf numFmtId="0" fontId="7" fillId="0" borderId="52" xfId="10" applyBorder="1" applyAlignment="1" applyProtection="1">
      <alignment horizontal="center" vertical="center"/>
      <protection locked="0"/>
    </xf>
    <xf numFmtId="0" fontId="12" fillId="0" borderId="89" xfId="10" applyFont="1" applyBorder="1" applyAlignment="1">
      <alignment horizontal="center" vertical="center"/>
    </xf>
    <xf numFmtId="0" fontId="12" fillId="0" borderId="90" xfId="10" applyFont="1" applyBorder="1" applyAlignment="1">
      <alignment horizontal="center" vertical="center"/>
    </xf>
    <xf numFmtId="0" fontId="7" fillId="0" borderId="87" xfId="10" applyBorder="1" applyAlignment="1">
      <alignment horizontal="center" vertical="center"/>
    </xf>
    <xf numFmtId="0" fontId="7" fillId="0" borderId="52" xfId="10" applyBorder="1" applyAlignment="1">
      <alignment horizontal="center" vertical="center"/>
    </xf>
    <xf numFmtId="0" fontId="7" fillId="0" borderId="88" xfId="10" applyBorder="1" applyAlignment="1">
      <alignment horizontal="center" vertical="center"/>
    </xf>
    <xf numFmtId="0" fontId="41" fillId="0" borderId="0" xfId="10" applyFont="1" applyAlignment="1">
      <alignment horizontal="left"/>
    </xf>
    <xf numFmtId="0" fontId="15" fillId="0" borderId="68" xfId="10" applyFont="1" applyBorder="1" applyAlignment="1" applyProtection="1">
      <alignment horizontal="center" vertical="center"/>
      <protection locked="0"/>
    </xf>
    <xf numFmtId="0" fontId="15" fillId="0" borderId="2" xfId="10" applyFont="1" applyBorder="1" applyAlignment="1" applyProtection="1">
      <alignment horizontal="center" vertical="center"/>
      <protection locked="0"/>
    </xf>
    <xf numFmtId="0" fontId="12" fillId="0" borderId="1" xfId="10" applyFont="1" applyBorder="1" applyAlignment="1">
      <alignment horizontal="center" vertical="center"/>
    </xf>
    <xf numFmtId="0" fontId="12" fillId="0" borderId="2" xfId="10" applyFont="1" applyBorder="1" applyAlignment="1">
      <alignment horizontal="center" vertical="center"/>
    </xf>
    <xf numFmtId="0" fontId="41" fillId="0" borderId="0" xfId="10" applyFont="1"/>
    <xf numFmtId="0" fontId="43" fillId="0" borderId="0" xfId="10" applyFont="1" applyAlignment="1">
      <alignment horizontal="left"/>
    </xf>
    <xf numFmtId="0" fontId="7" fillId="0" borderId="44" xfId="10" applyBorder="1" applyAlignment="1">
      <alignment horizontal="center" vertical="center"/>
    </xf>
    <xf numFmtId="0" fontId="7" fillId="0" borderId="46" xfId="10" applyBorder="1" applyAlignment="1">
      <alignment horizontal="center" vertical="center"/>
    </xf>
    <xf numFmtId="20" fontId="7" fillId="0" borderId="87" xfId="10" applyNumberFormat="1" applyBorder="1" applyAlignment="1">
      <alignment horizontal="center" vertical="center"/>
    </xf>
    <xf numFmtId="0" fontId="28" fillId="0" borderId="66" xfId="9" applyFont="1" applyBorder="1" applyAlignment="1">
      <alignment horizontal="center" vertical="center" wrapText="1"/>
    </xf>
    <xf numFmtId="0" fontId="29" fillId="6" borderId="66" xfId="9" applyFont="1" applyFill="1" applyBorder="1" applyAlignment="1">
      <alignment horizontal="left" vertical="center" wrapText="1"/>
    </xf>
    <xf numFmtId="0" fontId="29" fillId="6" borderId="66" xfId="9" applyFont="1" applyFill="1" applyBorder="1" applyAlignment="1">
      <alignment horizontal="left" vertical="center"/>
    </xf>
    <xf numFmtId="0" fontId="28" fillId="6" borderId="6" xfId="9" applyFont="1" applyFill="1" applyBorder="1" applyAlignment="1">
      <alignment horizontal="center" vertical="center" wrapText="1"/>
    </xf>
    <xf numFmtId="0" fontId="28" fillId="6" borderId="4" xfId="9" applyFont="1" applyFill="1" applyBorder="1" applyAlignment="1">
      <alignment horizontal="center" vertical="center" wrapText="1"/>
    </xf>
    <xf numFmtId="0" fontId="28" fillId="6" borderId="7" xfId="9" applyFont="1" applyFill="1" applyBorder="1" applyAlignment="1">
      <alignment horizontal="center" vertical="center" wrapText="1"/>
    </xf>
    <xf numFmtId="0" fontId="28" fillId="6" borderId="10" xfId="9" applyFont="1" applyFill="1" applyBorder="1" applyAlignment="1">
      <alignment horizontal="center" vertical="center" wrapText="1"/>
    </xf>
    <xf numFmtId="0" fontId="28" fillId="6" borderId="5" xfId="9" applyFont="1" applyFill="1" applyBorder="1" applyAlignment="1">
      <alignment horizontal="center" vertical="center" wrapText="1"/>
    </xf>
    <xf numFmtId="0" fontId="28" fillId="6" borderId="11" xfId="9" applyFont="1" applyFill="1" applyBorder="1" applyAlignment="1">
      <alignment horizontal="center" vertical="center" wrapText="1"/>
    </xf>
    <xf numFmtId="0" fontId="28" fillId="0" borderId="66" xfId="9" applyFont="1" applyBorder="1" applyAlignment="1">
      <alignment horizontal="center" vertical="center"/>
    </xf>
    <xf numFmtId="0" fontId="30" fillId="0" borderId="66" xfId="9" applyFont="1" applyBorder="1" applyAlignment="1">
      <alignment horizontal="center" vertical="center"/>
    </xf>
    <xf numFmtId="0" fontId="28" fillId="0" borderId="6" xfId="9" applyFont="1" applyBorder="1" applyAlignment="1">
      <alignment horizontal="center" vertical="center"/>
    </xf>
    <xf numFmtId="0" fontId="28" fillId="0" borderId="4" xfId="9" applyFont="1" applyBorder="1" applyAlignment="1">
      <alignment horizontal="center" vertical="center"/>
    </xf>
    <xf numFmtId="0" fontId="28" fillId="0" borderId="10" xfId="9" applyFont="1" applyBorder="1" applyAlignment="1">
      <alignment horizontal="center" vertical="center"/>
    </xf>
    <xf numFmtId="0" fontId="28" fillId="0" borderId="5" xfId="9" applyFont="1" applyBorder="1" applyAlignment="1">
      <alignment horizontal="center" vertical="center"/>
    </xf>
    <xf numFmtId="0" fontId="28" fillId="0" borderId="74" xfId="9" applyFont="1" applyBorder="1" applyAlignment="1">
      <alignment horizontal="center" vertical="center"/>
    </xf>
    <xf numFmtId="0" fontId="28" fillId="0" borderId="75" xfId="9" applyFont="1" applyBorder="1" applyAlignment="1">
      <alignment horizontal="center" vertical="center"/>
    </xf>
    <xf numFmtId="0" fontId="32" fillId="0" borderId="119" xfId="9" applyFont="1" applyBorder="1" applyAlignment="1">
      <alignment horizontal="left" vertical="center"/>
    </xf>
    <xf numFmtId="0" fontId="32" fillId="0" borderId="91" xfId="9" applyFont="1" applyBorder="1" applyAlignment="1">
      <alignment horizontal="left" vertical="center"/>
    </xf>
    <xf numFmtId="0" fontId="32" fillId="0" borderId="92" xfId="9" applyFont="1" applyBorder="1" applyAlignment="1">
      <alignment horizontal="left" vertical="center"/>
    </xf>
    <xf numFmtId="0" fontId="32" fillId="0" borderId="0" xfId="9" applyFont="1" applyAlignment="1">
      <alignment horizontal="left" vertical="center" wrapText="1"/>
    </xf>
    <xf numFmtId="0" fontId="32" fillId="0" borderId="9" xfId="9" applyFont="1" applyBorder="1" applyAlignment="1">
      <alignment horizontal="left" vertical="center" wrapText="1"/>
    </xf>
    <xf numFmtId="0" fontId="28" fillId="0" borderId="7" xfId="9" applyFont="1" applyBorder="1" applyAlignment="1">
      <alignment horizontal="center" vertical="center"/>
    </xf>
    <xf numFmtId="0" fontId="28" fillId="0" borderId="11" xfId="9" applyFont="1" applyBorder="1" applyAlignment="1">
      <alignment horizontal="center" vertical="center"/>
    </xf>
    <xf numFmtId="49" fontId="28" fillId="0" borderId="66" xfId="9" applyNumberFormat="1" applyFont="1" applyBorder="1" applyAlignment="1">
      <alignment horizontal="center" vertical="center"/>
    </xf>
    <xf numFmtId="0" fontId="32" fillId="0" borderId="66" xfId="9" applyFont="1" applyBorder="1" applyAlignment="1">
      <alignment horizontal="center" vertical="center"/>
    </xf>
    <xf numFmtId="0" fontId="31" fillId="0" borderId="66" xfId="9" applyFont="1" applyBorder="1" applyAlignment="1">
      <alignment horizontal="center" vertical="center"/>
    </xf>
    <xf numFmtId="0" fontId="32" fillId="0" borderId="5" xfId="9" applyFont="1" applyBorder="1" applyAlignment="1">
      <alignment horizontal="center" vertical="center"/>
    </xf>
    <xf numFmtId="0" fontId="32" fillId="0" borderId="11" xfId="9" applyFont="1" applyBorder="1" applyAlignment="1">
      <alignment horizontal="center" vertical="center"/>
    </xf>
    <xf numFmtId="0" fontId="28" fillId="0" borderId="6" xfId="9" applyFont="1" applyBorder="1" applyAlignment="1">
      <alignment horizontal="center"/>
    </xf>
    <xf numFmtId="0" fontId="28" fillId="0" borderId="4" xfId="9" applyFont="1" applyBorder="1" applyAlignment="1">
      <alignment horizontal="center"/>
    </xf>
    <xf numFmtId="0" fontId="32" fillId="0" borderId="6" xfId="9" applyFont="1" applyBorder="1" applyAlignment="1">
      <alignment horizontal="center" vertical="center"/>
    </xf>
    <xf numFmtId="0" fontId="32" fillId="0" borderId="4" xfId="9" applyFont="1" applyBorder="1" applyAlignment="1">
      <alignment horizontal="center" vertical="center"/>
    </xf>
    <xf numFmtId="181" fontId="33" fillId="0" borderId="2" xfId="9" applyNumberFormat="1" applyFont="1" applyBorder="1" applyAlignment="1">
      <alignment horizontal="center" vertical="center"/>
    </xf>
    <xf numFmtId="181" fontId="33" fillId="0" borderId="3" xfId="9" applyNumberFormat="1" applyFont="1" applyBorder="1" applyAlignment="1">
      <alignment horizontal="center" vertical="center"/>
    </xf>
    <xf numFmtId="0" fontId="28" fillId="0" borderId="66" xfId="9" applyFont="1" applyBorder="1" applyAlignment="1">
      <alignment horizontal="center" vertical="center" textRotation="255"/>
    </xf>
    <xf numFmtId="0" fontId="28" fillId="0" borderId="12" xfId="9" applyFont="1" applyBorder="1" applyAlignment="1">
      <alignment horizontal="center" vertical="center" textRotation="255"/>
    </xf>
    <xf numFmtId="0" fontId="28" fillId="0" borderId="6" xfId="9" applyFont="1" applyBorder="1" applyAlignment="1">
      <alignment horizontal="center" vertical="center" textRotation="255"/>
    </xf>
    <xf numFmtId="181" fontId="5" fillId="0" borderId="1" xfId="9" applyNumberFormat="1" applyFont="1" applyBorder="1" applyAlignment="1">
      <alignment horizontal="center" vertical="center"/>
    </xf>
    <xf numFmtId="181" fontId="5" fillId="0" borderId="2" xfId="9" applyNumberFormat="1" applyFont="1" applyBorder="1" applyAlignment="1">
      <alignment horizontal="center" vertical="center"/>
    </xf>
    <xf numFmtId="0" fontId="30" fillId="0" borderId="48" xfId="9" applyFont="1" applyBorder="1" applyAlignment="1">
      <alignment horizontal="right" vertical="top"/>
    </xf>
    <xf numFmtId="0" fontId="30" fillId="0" borderId="8" xfId="9" applyFont="1" applyBorder="1" applyAlignment="1">
      <alignment horizontal="right" vertical="top"/>
    </xf>
    <xf numFmtId="0" fontId="30" fillId="0" borderId="4" xfId="9" applyFont="1" applyBorder="1" applyAlignment="1">
      <alignment horizontal="right" vertical="top"/>
    </xf>
    <xf numFmtId="181" fontId="5" fillId="0" borderId="65" xfId="9" applyNumberFormat="1" applyFont="1" applyBorder="1" applyAlignment="1">
      <alignment horizontal="center" vertical="center"/>
    </xf>
    <xf numFmtId="181" fontId="5" fillId="0" borderId="13" xfId="9" applyNumberFormat="1" applyFont="1" applyBorder="1" applyAlignment="1">
      <alignment horizontal="center" vertical="center"/>
    </xf>
    <xf numFmtId="181" fontId="5" fillId="0" borderId="77" xfId="9" applyNumberFormat="1" applyFont="1" applyBorder="1" applyAlignment="1">
      <alignment horizontal="center" vertical="center"/>
    </xf>
    <xf numFmtId="181" fontId="5" fillId="0" borderId="54" xfId="9" applyNumberFormat="1" applyFont="1" applyBorder="1" applyAlignment="1">
      <alignment horizontal="center" vertical="center"/>
    </xf>
    <xf numFmtId="181" fontId="5" fillId="0" borderId="10" xfId="9" applyNumberFormat="1" applyFont="1" applyBorder="1" applyAlignment="1">
      <alignment horizontal="center" vertical="center"/>
    </xf>
    <xf numFmtId="181" fontId="5" fillId="0" borderId="5" xfId="9" applyNumberFormat="1" applyFont="1" applyBorder="1" applyAlignment="1">
      <alignment horizontal="center" vertical="center"/>
    </xf>
    <xf numFmtId="0" fontId="30" fillId="0" borderId="9" xfId="9" applyFont="1" applyBorder="1" applyAlignment="1">
      <alignment horizontal="right" vertical="top"/>
    </xf>
    <xf numFmtId="181" fontId="5" fillId="0" borderId="11" xfId="9" applyNumberFormat="1" applyFont="1" applyBorder="1" applyAlignment="1">
      <alignment horizontal="center" vertical="center"/>
    </xf>
    <xf numFmtId="0" fontId="28" fillId="0" borderId="16" xfId="9" applyFont="1" applyBorder="1" applyAlignment="1">
      <alignment horizontal="center" vertical="center"/>
    </xf>
    <xf numFmtId="0" fontId="28" fillId="0" borderId="76" xfId="9" applyFont="1" applyBorder="1" applyAlignment="1">
      <alignment horizontal="center" vertical="center"/>
    </xf>
    <xf numFmtId="181" fontId="5" fillId="0" borderId="67" xfId="9" applyNumberFormat="1" applyFont="1" applyBorder="1" applyAlignment="1">
      <alignment horizontal="center" vertical="center"/>
    </xf>
    <xf numFmtId="181" fontId="5" fillId="0" borderId="3" xfId="9" applyNumberFormat="1" applyFont="1" applyBorder="1" applyAlignment="1">
      <alignment horizontal="center" vertical="center"/>
    </xf>
    <xf numFmtId="0" fontId="31" fillId="0" borderId="66" xfId="9" applyFont="1" applyBorder="1" applyAlignment="1">
      <alignment horizontal="center"/>
    </xf>
    <xf numFmtId="0" fontId="31" fillId="0" borderId="15" xfId="9" applyFont="1" applyBorder="1" applyAlignment="1">
      <alignment horizontal="center"/>
    </xf>
    <xf numFmtId="0" fontId="32" fillId="0" borderId="71" xfId="9" applyFont="1" applyBorder="1" applyAlignment="1">
      <alignment horizontal="center" vertical="center"/>
    </xf>
    <xf numFmtId="0" fontId="32" fillId="0" borderId="70" xfId="9" applyFont="1" applyBorder="1" applyAlignment="1">
      <alignment horizontal="center" vertical="center"/>
    </xf>
    <xf numFmtId="0" fontId="32" fillId="0" borderId="72" xfId="9" applyFont="1" applyBorder="1" applyAlignment="1">
      <alignment horizontal="center" vertical="center"/>
    </xf>
    <xf numFmtId="0" fontId="28" fillId="0" borderId="12" xfId="9" applyFont="1" applyBorder="1" applyAlignment="1">
      <alignment horizontal="center" vertical="center"/>
    </xf>
    <xf numFmtId="0" fontId="31" fillId="0" borderId="1" xfId="9" applyFont="1" applyBorder="1" applyAlignment="1">
      <alignment horizontal="center"/>
    </xf>
    <xf numFmtId="0" fontId="31" fillId="0" borderId="2" xfId="9" applyFont="1" applyBorder="1" applyAlignment="1">
      <alignment horizontal="center"/>
    </xf>
    <xf numFmtId="0" fontId="31" fillId="0" borderId="3" xfId="9" applyFont="1" applyBorder="1" applyAlignment="1">
      <alignment horizontal="center"/>
    </xf>
    <xf numFmtId="0" fontId="34" fillId="0" borderId="8" xfId="9" applyFont="1" applyBorder="1" applyAlignment="1">
      <alignment horizontal="center" vertical="center"/>
    </xf>
    <xf numFmtId="0" fontId="34" fillId="0" borderId="0" xfId="9" applyFont="1" applyAlignment="1">
      <alignment horizontal="center" vertical="center"/>
    </xf>
    <xf numFmtId="0" fontId="31" fillId="0" borderId="79" xfId="9" applyFont="1" applyBorder="1" applyAlignment="1">
      <alignment horizontal="left" vertical="center" wrapText="1"/>
    </xf>
    <xf numFmtId="0" fontId="31" fillId="0" borderId="0" xfId="9" applyFont="1" applyAlignment="1">
      <alignment horizontal="left" vertical="center" wrapText="1"/>
    </xf>
    <xf numFmtId="0" fontId="31" fillId="0" borderId="5" xfId="9" applyFont="1" applyBorder="1" applyAlignment="1">
      <alignment horizontal="left" vertical="center" wrapText="1"/>
    </xf>
    <xf numFmtId="0" fontId="34" fillId="0" borderId="6" xfId="9" applyFont="1" applyBorder="1" applyAlignment="1">
      <alignment horizontal="center" vertical="center"/>
    </xf>
    <xf numFmtId="0" fontId="34" fillId="0" borderId="4" xfId="9" applyFont="1" applyBorder="1" applyAlignment="1">
      <alignment horizontal="center" vertical="center"/>
    </xf>
    <xf numFmtId="0" fontId="32" fillId="0" borderId="4" xfId="9" applyFont="1" applyBorder="1" applyAlignment="1">
      <alignment horizontal="left" vertical="center" wrapText="1"/>
    </xf>
    <xf numFmtId="0" fontId="32" fillId="0" borderId="7" xfId="9" applyFont="1" applyBorder="1" applyAlignment="1">
      <alignment horizontal="left" vertical="center" wrapText="1"/>
    </xf>
    <xf numFmtId="0" fontId="32" fillId="0" borderId="6" xfId="9" applyFont="1" applyBorder="1" applyAlignment="1">
      <alignment horizontal="center" vertical="center" textRotation="255"/>
    </xf>
    <xf numFmtId="0" fontId="32" fillId="0" borderId="4" xfId="9" applyFont="1" applyBorder="1" applyAlignment="1">
      <alignment horizontal="center" vertical="center" textRotation="255"/>
    </xf>
    <xf numFmtId="0" fontId="32" fillId="0" borderId="0" xfId="9" applyFont="1" applyAlignment="1">
      <alignment horizontal="center" vertical="center" textRotation="255"/>
    </xf>
    <xf numFmtId="0" fontId="32" fillId="0" borderId="10" xfId="9" applyFont="1" applyBorder="1" applyAlignment="1">
      <alignment horizontal="center" vertical="center" textRotation="255"/>
    </xf>
    <xf numFmtId="0" fontId="32" fillId="0" borderId="5" xfId="9" applyFont="1" applyBorder="1" applyAlignment="1">
      <alignment horizontal="center" vertical="center" textRotation="255"/>
    </xf>
    <xf numFmtId="0" fontId="28" fillId="0" borderId="7" xfId="9" applyFont="1" applyBorder="1" applyAlignment="1">
      <alignment horizontal="center"/>
    </xf>
    <xf numFmtId="0" fontId="28" fillId="0" borderId="8" xfId="9" applyFont="1" applyBorder="1" applyAlignment="1">
      <alignment horizontal="center"/>
    </xf>
    <xf numFmtId="0" fontId="28" fillId="0" borderId="0" xfId="9" applyFont="1" applyAlignment="1">
      <alignment horizontal="center"/>
    </xf>
    <xf numFmtId="0" fontId="28" fillId="0" borderId="9" xfId="9" applyFont="1" applyBorder="1" applyAlignment="1">
      <alignment horizontal="center"/>
    </xf>
    <xf numFmtId="0" fontId="28" fillId="0" borderId="10" xfId="9" applyFont="1" applyBorder="1" applyAlignment="1">
      <alignment horizontal="center"/>
    </xf>
    <xf numFmtId="0" fontId="28" fillId="0" borderId="5" xfId="9" applyFont="1" applyBorder="1" applyAlignment="1">
      <alignment horizontal="center"/>
    </xf>
    <xf numFmtId="0" fontId="28" fillId="0" borderId="11" xfId="9" applyFont="1" applyBorder="1" applyAlignment="1">
      <alignment horizontal="center"/>
    </xf>
    <xf numFmtId="0" fontId="32" fillId="0" borderId="5" xfId="9" applyFont="1" applyBorder="1" applyAlignment="1">
      <alignment horizontal="center"/>
    </xf>
    <xf numFmtId="0" fontId="32" fillId="0" borderId="11" xfId="9" applyFont="1" applyBorder="1" applyAlignment="1">
      <alignment horizontal="center"/>
    </xf>
    <xf numFmtId="0" fontId="32" fillId="0" borderId="0" xfId="9" applyFont="1" applyAlignment="1">
      <alignment horizontal="center"/>
    </xf>
    <xf numFmtId="0" fontId="32" fillId="0" borderId="9" xfId="9" applyFont="1" applyBorder="1" applyAlignment="1">
      <alignment horizontal="center"/>
    </xf>
    <xf numFmtId="0" fontId="36" fillId="0" borderId="0" xfId="9" applyFont="1" applyAlignment="1">
      <alignment horizontal="left" vertical="top"/>
    </xf>
    <xf numFmtId="0" fontId="34" fillId="0" borderId="0" xfId="9" applyFont="1" applyAlignment="1">
      <alignment horizontal="center" vertical="center" shrinkToFit="1"/>
    </xf>
    <xf numFmtId="181" fontId="33" fillId="0" borderId="1" xfId="9" applyNumberFormat="1" applyFont="1" applyBorder="1" applyAlignment="1">
      <alignment horizontal="center" vertical="center"/>
    </xf>
    <xf numFmtId="0" fontId="32" fillId="0" borderId="8" xfId="9" applyFont="1" applyBorder="1" applyAlignment="1">
      <alignment horizontal="center" vertical="center" textRotation="255"/>
    </xf>
    <xf numFmtId="0" fontId="32" fillId="0" borderId="4" xfId="9" applyFont="1" applyBorder="1" applyAlignment="1">
      <alignment horizontal="center" vertical="center" wrapText="1"/>
    </xf>
    <xf numFmtId="0" fontId="32" fillId="0" borderId="0" xfId="9" applyFont="1" applyAlignment="1">
      <alignment horizontal="center" vertical="center"/>
    </xf>
    <xf numFmtId="0" fontId="34" fillId="0" borderId="4" xfId="9" applyFont="1" applyBorder="1" applyAlignment="1">
      <alignment horizontal="right" vertical="center"/>
    </xf>
    <xf numFmtId="0" fontId="34" fillId="0" borderId="7" xfId="9" applyFont="1" applyBorder="1" applyAlignment="1">
      <alignment horizontal="right" vertical="center"/>
    </xf>
    <xf numFmtId="0" fontId="34" fillId="0" borderId="1" xfId="9" applyFont="1" applyBorder="1" applyAlignment="1">
      <alignment horizontal="center" vertical="center" wrapText="1"/>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4" fillId="0" borderId="0" xfId="9" applyFont="1" applyAlignment="1">
      <alignment horizontal="right" vertical="center"/>
    </xf>
    <xf numFmtId="0" fontId="34" fillId="0" borderId="9" xfId="9" applyFont="1" applyBorder="1" applyAlignment="1">
      <alignment horizontal="right" vertical="center"/>
    </xf>
    <xf numFmtId="0" fontId="35" fillId="0" borderId="3" xfId="9" applyFont="1" applyBorder="1" applyAlignment="1">
      <alignment horizontal="left" vertical="top" wrapText="1"/>
    </xf>
    <xf numFmtId="0" fontId="35" fillId="0" borderId="66" xfId="9" applyFont="1" applyBorder="1" applyAlignment="1">
      <alignment horizontal="left" vertical="top"/>
    </xf>
    <xf numFmtId="0" fontId="35" fillId="0" borderId="7" xfId="9" applyFont="1" applyBorder="1" applyAlignment="1">
      <alignment horizontal="left" vertical="top"/>
    </xf>
    <xf numFmtId="0" fontId="35" fillId="0" borderId="12" xfId="9" applyFont="1" applyBorder="1" applyAlignment="1">
      <alignment horizontal="left" vertical="top"/>
    </xf>
    <xf numFmtId="0" fontId="34" fillId="0" borderId="0" xfId="9" applyFont="1" applyAlignment="1">
      <alignment horizontal="left" vertical="top" wrapText="1"/>
    </xf>
    <xf numFmtId="0" fontId="34" fillId="0" borderId="9" xfId="9" applyFont="1" applyBorder="1" applyAlignment="1">
      <alignment horizontal="left" vertical="top" wrapText="1"/>
    </xf>
    <xf numFmtId="0" fontId="34" fillId="0" borderId="4" xfId="9" applyFont="1" applyBorder="1" applyAlignment="1">
      <alignment horizontal="left" vertical="top" wrapText="1"/>
    </xf>
    <xf numFmtId="0" fontId="34" fillId="0" borderId="10" xfId="9" applyFont="1" applyBorder="1" applyAlignment="1">
      <alignment horizontal="left" vertical="center"/>
    </xf>
    <xf numFmtId="0" fontId="34" fillId="0" borderId="5" xfId="9" applyFont="1" applyBorder="1" applyAlignment="1">
      <alignment horizontal="left" vertical="center"/>
    </xf>
    <xf numFmtId="0" fontId="34" fillId="0" borderId="11" xfId="9" applyFont="1" applyBorder="1" applyAlignment="1">
      <alignment horizontal="left" vertical="center"/>
    </xf>
    <xf numFmtId="181" fontId="5" fillId="0" borderId="69" xfId="9" applyNumberFormat="1" applyFont="1" applyBorder="1" applyAlignment="1">
      <alignment horizontal="center" vertical="center"/>
    </xf>
    <xf numFmtId="0" fontId="17" fillId="3" borderId="6" xfId="2" applyFont="1" applyFill="1" applyBorder="1" applyAlignment="1">
      <alignment horizontal="left" vertical="center" indent="4"/>
    </xf>
    <xf numFmtId="0" fontId="7" fillId="3" borderId="4" xfId="2" applyFill="1" applyBorder="1" applyAlignment="1">
      <alignment horizontal="left" vertical="center" indent="4"/>
    </xf>
    <xf numFmtId="0" fontId="17" fillId="3" borderId="19" xfId="2" applyFont="1" applyFill="1" applyBorder="1" applyAlignment="1">
      <alignment horizontal="center" vertical="center"/>
    </xf>
    <xf numFmtId="0" fontId="7" fillId="3" borderId="7" xfId="2" applyFill="1" applyBorder="1" applyAlignment="1">
      <alignment horizontal="center" vertical="center"/>
    </xf>
    <xf numFmtId="0" fontId="17" fillId="3" borderId="10" xfId="2" applyFont="1" applyFill="1" applyBorder="1">
      <alignment vertical="center"/>
    </xf>
    <xf numFmtId="0" fontId="7" fillId="3" borderId="5" xfId="2" applyFill="1" applyBorder="1">
      <alignment vertical="center"/>
    </xf>
    <xf numFmtId="0" fontId="17" fillId="3" borderId="44" xfId="2" applyFont="1" applyFill="1" applyBorder="1" applyAlignment="1">
      <alignment horizontal="center" vertical="center"/>
    </xf>
    <xf numFmtId="0" fontId="7" fillId="3" borderId="45" xfId="2" applyFill="1" applyBorder="1">
      <alignment vertical="center"/>
    </xf>
    <xf numFmtId="0" fontId="7" fillId="3" borderId="46" xfId="2" applyFill="1" applyBorder="1">
      <alignment vertical="center"/>
    </xf>
    <xf numFmtId="0" fontId="17" fillId="3" borderId="47" xfId="2" applyFont="1" applyFill="1" applyBorder="1" applyAlignment="1">
      <alignment horizontal="center" vertical="center" wrapText="1"/>
    </xf>
    <xf numFmtId="0" fontId="7" fillId="3" borderId="11" xfId="2" applyFill="1" applyBorder="1" applyAlignment="1">
      <alignment horizontal="center" vertical="center"/>
    </xf>
    <xf numFmtId="0" fontId="19" fillId="0" borderId="30" xfId="2" applyFont="1" applyBorder="1" applyAlignment="1">
      <alignment horizontal="left" vertical="center" shrinkToFit="1"/>
    </xf>
    <xf numFmtId="0" fontId="7" fillId="0" borderId="30" xfId="2" applyBorder="1" applyAlignment="1">
      <alignment horizontal="left" vertical="center" shrinkToFit="1"/>
    </xf>
    <xf numFmtId="49" fontId="17" fillId="0" borderId="30" xfId="2" applyNumberFormat="1" applyFont="1" applyBorder="1" applyAlignment="1">
      <alignment horizontal="center" vertical="center"/>
    </xf>
    <xf numFmtId="0" fontId="7" fillId="0" borderId="31" xfId="2" applyBorder="1">
      <alignment vertical="center"/>
    </xf>
    <xf numFmtId="0" fontId="17" fillId="0" borderId="38" xfId="2" applyFont="1" applyBorder="1">
      <alignment vertical="center"/>
    </xf>
    <xf numFmtId="0" fontId="7" fillId="0" borderId="17" xfId="2" applyBorder="1">
      <alignment vertical="center"/>
    </xf>
    <xf numFmtId="0" fontId="19" fillId="0" borderId="17" xfId="2" applyFont="1" applyBorder="1" applyAlignment="1">
      <alignment horizontal="left" vertical="center" shrinkToFit="1"/>
    </xf>
    <xf numFmtId="0" fontId="7" fillId="0" borderId="17" xfId="2" applyBorder="1" applyAlignment="1">
      <alignment horizontal="left" vertical="center" shrinkToFit="1"/>
    </xf>
    <xf numFmtId="49" fontId="17" fillId="0" borderId="17" xfId="2" applyNumberFormat="1" applyFont="1" applyBorder="1" applyAlignment="1">
      <alignment horizontal="center" vertical="center"/>
    </xf>
    <xf numFmtId="0" fontId="7" fillId="0" borderId="39" xfId="2" applyBorder="1">
      <alignment vertical="center"/>
    </xf>
    <xf numFmtId="0" fontId="17" fillId="0" borderId="29" xfId="2" applyFont="1" applyBorder="1">
      <alignment vertical="center"/>
    </xf>
    <xf numFmtId="0" fontId="7" fillId="0" borderId="30" xfId="2" applyBorder="1">
      <alignment vertical="center"/>
    </xf>
    <xf numFmtId="0" fontId="17" fillId="0" borderId="51" xfId="2" applyFont="1" applyBorder="1">
      <alignment vertical="center"/>
    </xf>
    <xf numFmtId="0" fontId="7" fillId="0" borderId="52" xfId="2" applyBorder="1">
      <alignment vertical="center"/>
    </xf>
    <xf numFmtId="0" fontId="19" fillId="0" borderId="52" xfId="2" applyFont="1" applyBorder="1" applyAlignment="1">
      <alignment horizontal="left" vertical="center" shrinkToFit="1"/>
    </xf>
    <xf numFmtId="0" fontId="7" fillId="0" borderId="52" xfId="2" applyBorder="1" applyAlignment="1">
      <alignment horizontal="left" vertical="center" shrinkToFit="1"/>
    </xf>
    <xf numFmtId="49" fontId="17" fillId="0" borderId="52" xfId="2" applyNumberFormat="1" applyFont="1" applyBorder="1" applyAlignment="1">
      <alignment horizontal="center" vertical="center"/>
    </xf>
    <xf numFmtId="0" fontId="7" fillId="0" borderId="53" xfId="2" applyBorder="1">
      <alignment vertical="center"/>
    </xf>
  </cellXfs>
  <cellStyles count="12">
    <cellStyle name="桁区切り" xfId="1" builtinId="6"/>
    <cellStyle name="桁区切り 2" xfId="3" xr:uid="{00000000-0005-0000-0000-000001000000}"/>
    <cellStyle name="桁区切り 3" xfId="8" xr:uid="{F30D9BB8-FD91-46AA-87D1-195CCB255F80}"/>
    <cellStyle name="標準" xfId="0" builtinId="0"/>
    <cellStyle name="標準 2" xfId="2" xr:uid="{00000000-0005-0000-0000-000003000000}"/>
    <cellStyle name="標準 2 2" xfId="4" xr:uid="{00000000-0005-0000-0000-000004000000}"/>
    <cellStyle name="標準 2 3" xfId="10" xr:uid="{B1343C39-EC4C-4447-9335-714F6F415EAE}"/>
    <cellStyle name="標準 3" xfId="6" xr:uid="{74B8F998-2BFA-4D4F-A9B7-D2D74165D640}"/>
    <cellStyle name="標準 3 2" xfId="9" xr:uid="{FAF3085B-18FA-4CC4-B97C-BAF85CC5C548}"/>
    <cellStyle name="標準 4" xfId="7" xr:uid="{96D57980-CCB2-4B20-8AFE-2BE69724B1D0}"/>
    <cellStyle name="標準 5" xfId="11" xr:uid="{A0E2F63B-D68D-4104-8550-19983BD46AA2}"/>
    <cellStyle name="標準_（省令）第12号の2様式(納付書)手引（図解式）201211126作成（H25）" xfId="5"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9525</xdr:colOff>
      <xdr:row>0</xdr:row>
      <xdr:rowOff>38100</xdr:rowOff>
    </xdr:from>
    <xdr:to>
      <xdr:col>14</xdr:col>
      <xdr:colOff>0</xdr:colOff>
      <xdr:row>5</xdr:row>
      <xdr:rowOff>152400</xdr:rowOff>
    </xdr:to>
    <xdr:sp macro="" textlink="">
      <xdr:nvSpPr>
        <xdr:cNvPr id="2" name="Oval 2">
          <a:extLst>
            <a:ext uri="{FF2B5EF4-FFF2-40B4-BE49-F238E27FC236}">
              <a16:creationId xmlns:a16="http://schemas.microsoft.com/office/drawing/2014/main" id="{45D63273-C19B-4D92-833A-5DCAE7E43656}"/>
            </a:ext>
          </a:extLst>
        </xdr:cNvPr>
        <xdr:cNvSpPr>
          <a:spLocks noChangeArrowheads="1"/>
        </xdr:cNvSpPr>
      </xdr:nvSpPr>
      <xdr:spPr bwMode="auto">
        <a:xfrm>
          <a:off x="514350" y="38100"/>
          <a:ext cx="847725" cy="857250"/>
        </a:xfrm>
        <a:prstGeom prst="ellipse">
          <a:avLst/>
        </a:prstGeom>
        <a:noFill/>
        <a:ln w="9525">
          <a:solidFill>
            <a:srgbClr val="000000"/>
          </a:solidFill>
          <a:prstDash val="dash"/>
          <a:round/>
          <a:headEnd/>
          <a:tailEnd/>
        </a:ln>
      </xdr:spPr>
    </xdr:sp>
    <xdr:clientData/>
  </xdr:twoCellAnchor>
  <xdr:twoCellAnchor>
    <xdr:from>
      <xdr:col>4</xdr:col>
      <xdr:colOff>9525</xdr:colOff>
      <xdr:row>0</xdr:row>
      <xdr:rowOff>38100</xdr:rowOff>
    </xdr:from>
    <xdr:to>
      <xdr:col>14</xdr:col>
      <xdr:colOff>0</xdr:colOff>
      <xdr:row>5</xdr:row>
      <xdr:rowOff>152400</xdr:rowOff>
    </xdr:to>
    <xdr:sp macro="" textlink="">
      <xdr:nvSpPr>
        <xdr:cNvPr id="4" name="Oval 2">
          <a:extLst>
            <a:ext uri="{FF2B5EF4-FFF2-40B4-BE49-F238E27FC236}">
              <a16:creationId xmlns:a16="http://schemas.microsoft.com/office/drawing/2014/main" id="{6D63D5D0-2790-4833-9612-E9CA761DE3B5}"/>
            </a:ext>
          </a:extLst>
        </xdr:cNvPr>
        <xdr:cNvSpPr>
          <a:spLocks noChangeArrowheads="1"/>
        </xdr:cNvSpPr>
      </xdr:nvSpPr>
      <xdr:spPr bwMode="auto">
        <a:xfrm>
          <a:off x="514350" y="38100"/>
          <a:ext cx="847725" cy="857250"/>
        </a:xfrm>
        <a:prstGeom prst="ellipse">
          <a:avLst/>
        </a:prstGeom>
        <a:no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13</xdr:row>
      <xdr:rowOff>0</xdr:rowOff>
    </xdr:from>
    <xdr:to>
      <xdr:col>21</xdr:col>
      <xdr:colOff>0</xdr:colOff>
      <xdr:row>18</xdr:row>
      <xdr:rowOff>0</xdr:rowOff>
    </xdr:to>
    <xdr:cxnSp macro="">
      <xdr:nvCxnSpPr>
        <xdr:cNvPr id="2" name="直線コネクタ 2">
          <a:extLst>
            <a:ext uri="{FF2B5EF4-FFF2-40B4-BE49-F238E27FC236}">
              <a16:creationId xmlns:a16="http://schemas.microsoft.com/office/drawing/2014/main" id="{9F0FD3A4-83F0-4D83-9AF7-FA8948B345D5}"/>
            </a:ext>
          </a:extLst>
        </xdr:cNvPr>
        <xdr:cNvCxnSpPr/>
      </xdr:nvCxnSpPr>
      <xdr:spPr>
        <a:xfrm>
          <a:off x="14001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13</xdr:row>
      <xdr:rowOff>0</xdr:rowOff>
    </xdr:from>
    <xdr:to>
      <xdr:col>24</xdr:col>
      <xdr:colOff>0</xdr:colOff>
      <xdr:row>18</xdr:row>
      <xdr:rowOff>0</xdr:rowOff>
    </xdr:to>
    <xdr:cxnSp macro="">
      <xdr:nvCxnSpPr>
        <xdr:cNvPr id="3" name="直線コネクタ 4">
          <a:extLst>
            <a:ext uri="{FF2B5EF4-FFF2-40B4-BE49-F238E27FC236}">
              <a16:creationId xmlns:a16="http://schemas.microsoft.com/office/drawing/2014/main" id="{A238A698-E5B3-4990-940F-3E42603C4B12}"/>
            </a:ext>
            <a:ext uri="{147F2762-F138-4A5C-976F-8EAC2B608ADB}">
              <a16:predDERef xmlns:a16="http://schemas.microsoft.com/office/drawing/2014/main" pred="{B8209BBA-5FA4-46C2-A3CF-91B32E3C4151}"/>
            </a:ext>
          </a:extLst>
        </xdr:cNvPr>
        <xdr:cNvCxnSpPr/>
      </xdr:nvCxnSpPr>
      <xdr:spPr>
        <a:xfrm>
          <a:off x="16002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13</xdr:row>
      <xdr:rowOff>0</xdr:rowOff>
    </xdr:from>
    <xdr:to>
      <xdr:col>27</xdr:col>
      <xdr:colOff>0</xdr:colOff>
      <xdr:row>18</xdr:row>
      <xdr:rowOff>0</xdr:rowOff>
    </xdr:to>
    <xdr:cxnSp macro="">
      <xdr:nvCxnSpPr>
        <xdr:cNvPr id="4" name="直線コネクタ 5">
          <a:extLst>
            <a:ext uri="{FF2B5EF4-FFF2-40B4-BE49-F238E27FC236}">
              <a16:creationId xmlns:a16="http://schemas.microsoft.com/office/drawing/2014/main" id="{F86BBF0A-1466-4D99-930A-8D40DA4DD161}"/>
            </a:ext>
            <a:ext uri="{147F2762-F138-4A5C-976F-8EAC2B608ADB}">
              <a16:predDERef xmlns:a16="http://schemas.microsoft.com/office/drawing/2014/main" pred="{7D25076B-4EB1-447D-8ED6-16E85E7784BF}"/>
            </a:ext>
          </a:extLst>
        </xdr:cNvPr>
        <xdr:cNvCxnSpPr/>
      </xdr:nvCxnSpPr>
      <xdr:spPr>
        <a:xfrm>
          <a:off x="18002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13</xdr:row>
      <xdr:rowOff>0</xdr:rowOff>
    </xdr:from>
    <xdr:to>
      <xdr:col>30</xdr:col>
      <xdr:colOff>0</xdr:colOff>
      <xdr:row>18</xdr:row>
      <xdr:rowOff>0</xdr:rowOff>
    </xdr:to>
    <xdr:cxnSp macro="">
      <xdr:nvCxnSpPr>
        <xdr:cNvPr id="5" name="直線コネクタ 6">
          <a:extLst>
            <a:ext uri="{FF2B5EF4-FFF2-40B4-BE49-F238E27FC236}">
              <a16:creationId xmlns:a16="http://schemas.microsoft.com/office/drawing/2014/main" id="{8D4390E6-E87E-4920-A500-75AC01B5E12C}"/>
            </a:ext>
            <a:ext uri="{147F2762-F138-4A5C-976F-8EAC2B608ADB}">
              <a16:predDERef xmlns:a16="http://schemas.microsoft.com/office/drawing/2014/main" pred="{86E89BD5-FF51-441F-867E-ABB48F199744}"/>
            </a:ext>
          </a:extLst>
        </xdr:cNvPr>
        <xdr:cNvCxnSpPr/>
      </xdr:nvCxnSpPr>
      <xdr:spPr>
        <a:xfrm>
          <a:off x="20002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3175</xdr:colOff>
      <xdr:row>13</xdr:row>
      <xdr:rowOff>0</xdr:rowOff>
    </xdr:from>
    <xdr:to>
      <xdr:col>33</xdr:col>
      <xdr:colOff>3175</xdr:colOff>
      <xdr:row>18</xdr:row>
      <xdr:rowOff>0</xdr:rowOff>
    </xdr:to>
    <xdr:cxnSp macro="">
      <xdr:nvCxnSpPr>
        <xdr:cNvPr id="6" name="直線コネクタ 7">
          <a:extLst>
            <a:ext uri="{FF2B5EF4-FFF2-40B4-BE49-F238E27FC236}">
              <a16:creationId xmlns:a16="http://schemas.microsoft.com/office/drawing/2014/main" id="{AB876C8D-7B5A-42C8-9FEF-4AD3CD9B4E98}"/>
            </a:ext>
            <a:ext uri="{147F2762-F138-4A5C-976F-8EAC2B608ADB}">
              <a16:predDERef xmlns:a16="http://schemas.microsoft.com/office/drawing/2014/main" pred="{2B0EEEF4-22C1-4BDD-9CA8-17D782DDB87C}"/>
            </a:ext>
          </a:extLst>
        </xdr:cNvPr>
        <xdr:cNvCxnSpPr/>
      </xdr:nvCxnSpPr>
      <xdr:spPr>
        <a:xfrm>
          <a:off x="22034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13</xdr:row>
      <xdr:rowOff>0</xdr:rowOff>
    </xdr:from>
    <xdr:to>
      <xdr:col>36</xdr:col>
      <xdr:colOff>0</xdr:colOff>
      <xdr:row>18</xdr:row>
      <xdr:rowOff>0</xdr:rowOff>
    </xdr:to>
    <xdr:cxnSp macro="">
      <xdr:nvCxnSpPr>
        <xdr:cNvPr id="7" name="直線コネクタ 8">
          <a:extLst>
            <a:ext uri="{FF2B5EF4-FFF2-40B4-BE49-F238E27FC236}">
              <a16:creationId xmlns:a16="http://schemas.microsoft.com/office/drawing/2014/main" id="{CFBC6C1F-A951-4171-99FA-CE1ADF7F2CD2}"/>
            </a:ext>
            <a:ext uri="{147F2762-F138-4A5C-976F-8EAC2B608ADB}">
              <a16:predDERef xmlns:a16="http://schemas.microsoft.com/office/drawing/2014/main" pred="{0D9A0122-D5F5-4F4A-A733-CEFEC4EB6369}"/>
            </a:ext>
          </a:extLst>
        </xdr:cNvPr>
        <xdr:cNvCxnSpPr/>
      </xdr:nvCxnSpPr>
      <xdr:spPr>
        <a:xfrm>
          <a:off x="24003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13</xdr:row>
      <xdr:rowOff>0</xdr:rowOff>
    </xdr:from>
    <xdr:to>
      <xdr:col>39</xdr:col>
      <xdr:colOff>0</xdr:colOff>
      <xdr:row>18</xdr:row>
      <xdr:rowOff>0</xdr:rowOff>
    </xdr:to>
    <xdr:cxnSp macro="">
      <xdr:nvCxnSpPr>
        <xdr:cNvPr id="8" name="直線コネクタ 9">
          <a:extLst>
            <a:ext uri="{FF2B5EF4-FFF2-40B4-BE49-F238E27FC236}">
              <a16:creationId xmlns:a16="http://schemas.microsoft.com/office/drawing/2014/main" id="{EB4FB80D-AECD-4389-93F1-7B73F797CAB1}"/>
            </a:ext>
            <a:ext uri="{147F2762-F138-4A5C-976F-8EAC2B608ADB}">
              <a16:predDERef xmlns:a16="http://schemas.microsoft.com/office/drawing/2014/main" pred="{7A854075-5B71-43B8-9B1E-B3E90A91D042}"/>
            </a:ext>
          </a:extLst>
        </xdr:cNvPr>
        <xdr:cNvCxnSpPr/>
      </xdr:nvCxnSpPr>
      <xdr:spPr>
        <a:xfrm>
          <a:off x="26003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13</xdr:row>
      <xdr:rowOff>0</xdr:rowOff>
    </xdr:from>
    <xdr:to>
      <xdr:col>42</xdr:col>
      <xdr:colOff>0</xdr:colOff>
      <xdr:row>18</xdr:row>
      <xdr:rowOff>0</xdr:rowOff>
    </xdr:to>
    <xdr:cxnSp macro="">
      <xdr:nvCxnSpPr>
        <xdr:cNvPr id="9" name="直線コネクタ 10">
          <a:extLst>
            <a:ext uri="{FF2B5EF4-FFF2-40B4-BE49-F238E27FC236}">
              <a16:creationId xmlns:a16="http://schemas.microsoft.com/office/drawing/2014/main" id="{DC84B3CE-2585-4AA6-8FFC-A27D0CE8EC85}"/>
            </a:ext>
            <a:ext uri="{147F2762-F138-4A5C-976F-8EAC2B608ADB}">
              <a16:predDERef xmlns:a16="http://schemas.microsoft.com/office/drawing/2014/main" pred="{6239E6CD-3546-4B8A-A602-AFD0CEDD3C6F}"/>
            </a:ext>
          </a:extLst>
        </xdr:cNvPr>
        <xdr:cNvCxnSpPr/>
      </xdr:nvCxnSpPr>
      <xdr:spPr>
        <a:xfrm>
          <a:off x="28003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12</xdr:row>
      <xdr:rowOff>0</xdr:rowOff>
    </xdr:from>
    <xdr:to>
      <xdr:col>21</xdr:col>
      <xdr:colOff>0</xdr:colOff>
      <xdr:row>13</xdr:row>
      <xdr:rowOff>0</xdr:rowOff>
    </xdr:to>
    <xdr:cxnSp macro="">
      <xdr:nvCxnSpPr>
        <xdr:cNvPr id="10" name="直線コネクタ 11">
          <a:extLst>
            <a:ext uri="{FF2B5EF4-FFF2-40B4-BE49-F238E27FC236}">
              <a16:creationId xmlns:a16="http://schemas.microsoft.com/office/drawing/2014/main" id="{4FC7FBBB-5DCE-4BA3-A5CC-EE8F3099E2BF}"/>
            </a:ext>
            <a:ext uri="{147F2762-F138-4A5C-976F-8EAC2B608ADB}">
              <a16:predDERef xmlns:a16="http://schemas.microsoft.com/office/drawing/2014/main" pred="{AF176915-7E34-4582-BCEF-C8ED8576EE16}"/>
            </a:ext>
          </a:extLst>
        </xdr:cNvPr>
        <xdr:cNvCxnSpPr/>
      </xdr:nvCxnSpPr>
      <xdr:spPr>
        <a:xfrm>
          <a:off x="14001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12</xdr:row>
      <xdr:rowOff>0</xdr:rowOff>
    </xdr:from>
    <xdr:to>
      <xdr:col>24</xdr:col>
      <xdr:colOff>0</xdr:colOff>
      <xdr:row>13</xdr:row>
      <xdr:rowOff>0</xdr:rowOff>
    </xdr:to>
    <xdr:cxnSp macro="">
      <xdr:nvCxnSpPr>
        <xdr:cNvPr id="11" name="直線コネクタ 13">
          <a:extLst>
            <a:ext uri="{FF2B5EF4-FFF2-40B4-BE49-F238E27FC236}">
              <a16:creationId xmlns:a16="http://schemas.microsoft.com/office/drawing/2014/main" id="{221AD7A1-EEA3-40CC-844A-B82D376DD44E}"/>
            </a:ext>
            <a:ext uri="{147F2762-F138-4A5C-976F-8EAC2B608ADB}">
              <a16:predDERef xmlns:a16="http://schemas.microsoft.com/office/drawing/2014/main" pred="{EEA20742-BFBD-410B-9004-6D0DB027F305}"/>
            </a:ext>
          </a:extLst>
        </xdr:cNvPr>
        <xdr:cNvCxnSpPr/>
      </xdr:nvCxnSpPr>
      <xdr:spPr>
        <a:xfrm>
          <a:off x="16002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12</xdr:row>
      <xdr:rowOff>0</xdr:rowOff>
    </xdr:from>
    <xdr:to>
      <xdr:col>27</xdr:col>
      <xdr:colOff>0</xdr:colOff>
      <xdr:row>13</xdr:row>
      <xdr:rowOff>0</xdr:rowOff>
    </xdr:to>
    <xdr:cxnSp macro="">
      <xdr:nvCxnSpPr>
        <xdr:cNvPr id="12" name="直線コネクタ 14">
          <a:extLst>
            <a:ext uri="{FF2B5EF4-FFF2-40B4-BE49-F238E27FC236}">
              <a16:creationId xmlns:a16="http://schemas.microsoft.com/office/drawing/2014/main" id="{CCAA57BC-6938-436A-ACF3-6D788B3DD9AD}"/>
            </a:ext>
            <a:ext uri="{147F2762-F138-4A5C-976F-8EAC2B608ADB}">
              <a16:predDERef xmlns:a16="http://schemas.microsoft.com/office/drawing/2014/main" pred="{0E74E0BC-066C-4DA2-9E25-4E654294CAF7}"/>
            </a:ext>
          </a:extLst>
        </xdr:cNvPr>
        <xdr:cNvCxnSpPr/>
      </xdr:nvCxnSpPr>
      <xdr:spPr>
        <a:xfrm>
          <a:off x="18002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xdr:row>
      <xdr:rowOff>0</xdr:rowOff>
    </xdr:from>
    <xdr:to>
      <xdr:col>30</xdr:col>
      <xdr:colOff>0</xdr:colOff>
      <xdr:row>13</xdr:row>
      <xdr:rowOff>0</xdr:rowOff>
    </xdr:to>
    <xdr:cxnSp macro="">
      <xdr:nvCxnSpPr>
        <xdr:cNvPr id="13" name="直線コネクタ 15">
          <a:extLst>
            <a:ext uri="{FF2B5EF4-FFF2-40B4-BE49-F238E27FC236}">
              <a16:creationId xmlns:a16="http://schemas.microsoft.com/office/drawing/2014/main" id="{9387EE5D-51AB-4EFB-8941-84075A3B6F00}"/>
            </a:ext>
            <a:ext uri="{147F2762-F138-4A5C-976F-8EAC2B608ADB}">
              <a16:predDERef xmlns:a16="http://schemas.microsoft.com/office/drawing/2014/main" pred="{99282B7B-ADA6-4AAC-A097-6E6AC5764DAC}"/>
            </a:ext>
          </a:extLst>
        </xdr:cNvPr>
        <xdr:cNvCxnSpPr/>
      </xdr:nvCxnSpPr>
      <xdr:spPr>
        <a:xfrm>
          <a:off x="20002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12</xdr:row>
      <xdr:rowOff>0</xdr:rowOff>
    </xdr:from>
    <xdr:to>
      <xdr:col>33</xdr:col>
      <xdr:colOff>0</xdr:colOff>
      <xdr:row>13</xdr:row>
      <xdr:rowOff>0</xdr:rowOff>
    </xdr:to>
    <xdr:cxnSp macro="">
      <xdr:nvCxnSpPr>
        <xdr:cNvPr id="14" name="直線コネクタ 16">
          <a:extLst>
            <a:ext uri="{FF2B5EF4-FFF2-40B4-BE49-F238E27FC236}">
              <a16:creationId xmlns:a16="http://schemas.microsoft.com/office/drawing/2014/main" id="{301CD632-1A02-43C8-A7C8-07F31B1C9341}"/>
            </a:ext>
            <a:ext uri="{147F2762-F138-4A5C-976F-8EAC2B608ADB}">
              <a16:predDERef xmlns:a16="http://schemas.microsoft.com/office/drawing/2014/main" pred="{93DBE1C3-703C-4188-BDBC-366698297053}"/>
            </a:ext>
          </a:extLst>
        </xdr:cNvPr>
        <xdr:cNvCxnSpPr/>
      </xdr:nvCxnSpPr>
      <xdr:spPr>
        <a:xfrm>
          <a:off x="22002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12</xdr:row>
      <xdr:rowOff>0</xdr:rowOff>
    </xdr:from>
    <xdr:to>
      <xdr:col>36</xdr:col>
      <xdr:colOff>0</xdr:colOff>
      <xdr:row>13</xdr:row>
      <xdr:rowOff>0</xdr:rowOff>
    </xdr:to>
    <xdr:cxnSp macro="">
      <xdr:nvCxnSpPr>
        <xdr:cNvPr id="15" name="直線コネクタ 17">
          <a:extLst>
            <a:ext uri="{FF2B5EF4-FFF2-40B4-BE49-F238E27FC236}">
              <a16:creationId xmlns:a16="http://schemas.microsoft.com/office/drawing/2014/main" id="{000154A7-39C4-49A5-A6B4-B4E08D43D25B}"/>
            </a:ext>
            <a:ext uri="{147F2762-F138-4A5C-976F-8EAC2B608ADB}">
              <a16:predDERef xmlns:a16="http://schemas.microsoft.com/office/drawing/2014/main" pred="{DC84F29E-0993-4473-9E0D-14AFC029C622}"/>
            </a:ext>
          </a:extLst>
        </xdr:cNvPr>
        <xdr:cNvCxnSpPr/>
      </xdr:nvCxnSpPr>
      <xdr:spPr>
        <a:xfrm>
          <a:off x="24003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12</xdr:row>
      <xdr:rowOff>0</xdr:rowOff>
    </xdr:from>
    <xdr:to>
      <xdr:col>39</xdr:col>
      <xdr:colOff>0</xdr:colOff>
      <xdr:row>13</xdr:row>
      <xdr:rowOff>0</xdr:rowOff>
    </xdr:to>
    <xdr:cxnSp macro="">
      <xdr:nvCxnSpPr>
        <xdr:cNvPr id="16" name="直線コネクタ 18">
          <a:extLst>
            <a:ext uri="{FF2B5EF4-FFF2-40B4-BE49-F238E27FC236}">
              <a16:creationId xmlns:a16="http://schemas.microsoft.com/office/drawing/2014/main" id="{346344E4-4214-4C27-8300-95AC94D4AF9B}"/>
            </a:ext>
            <a:ext uri="{147F2762-F138-4A5C-976F-8EAC2B608ADB}">
              <a16:predDERef xmlns:a16="http://schemas.microsoft.com/office/drawing/2014/main" pred="{9D0F1A80-57D8-410E-A8A8-945678AC49C1}"/>
            </a:ext>
          </a:extLst>
        </xdr:cNvPr>
        <xdr:cNvCxnSpPr/>
      </xdr:nvCxnSpPr>
      <xdr:spPr>
        <a:xfrm>
          <a:off x="26003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12</xdr:row>
      <xdr:rowOff>0</xdr:rowOff>
    </xdr:from>
    <xdr:to>
      <xdr:col>42</xdr:col>
      <xdr:colOff>0</xdr:colOff>
      <xdr:row>13</xdr:row>
      <xdr:rowOff>0</xdr:rowOff>
    </xdr:to>
    <xdr:cxnSp macro="">
      <xdr:nvCxnSpPr>
        <xdr:cNvPr id="17" name="直線コネクタ 19">
          <a:extLst>
            <a:ext uri="{FF2B5EF4-FFF2-40B4-BE49-F238E27FC236}">
              <a16:creationId xmlns:a16="http://schemas.microsoft.com/office/drawing/2014/main" id="{42A0FC8A-0F62-4BD9-91AF-FB880453BA40}"/>
            </a:ext>
            <a:ext uri="{147F2762-F138-4A5C-976F-8EAC2B608ADB}">
              <a16:predDERef xmlns:a16="http://schemas.microsoft.com/office/drawing/2014/main" pred="{1E9776E6-9526-400C-9E97-BE89A3E3A045}"/>
            </a:ext>
          </a:extLst>
        </xdr:cNvPr>
        <xdr:cNvCxnSpPr/>
      </xdr:nvCxnSpPr>
      <xdr:spPr>
        <a:xfrm>
          <a:off x="28003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13</xdr:row>
      <xdr:rowOff>0</xdr:rowOff>
    </xdr:from>
    <xdr:to>
      <xdr:col>65</xdr:col>
      <xdr:colOff>0</xdr:colOff>
      <xdr:row>18</xdr:row>
      <xdr:rowOff>0</xdr:rowOff>
    </xdr:to>
    <xdr:cxnSp macro="">
      <xdr:nvCxnSpPr>
        <xdr:cNvPr id="18" name="直線コネクタ 20">
          <a:extLst>
            <a:ext uri="{FF2B5EF4-FFF2-40B4-BE49-F238E27FC236}">
              <a16:creationId xmlns:a16="http://schemas.microsoft.com/office/drawing/2014/main" id="{22758279-F21F-4AAE-9428-5AD0B0B75513}"/>
            </a:ext>
            <a:ext uri="{147F2762-F138-4A5C-976F-8EAC2B608ADB}">
              <a16:predDERef xmlns:a16="http://schemas.microsoft.com/office/drawing/2014/main" pred="{C652DF0C-9712-42FC-853D-A01379D439D5}"/>
            </a:ext>
          </a:extLst>
        </xdr:cNvPr>
        <xdr:cNvCxnSpPr/>
      </xdr:nvCxnSpPr>
      <xdr:spPr>
        <a:xfrm>
          <a:off x="43338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13</xdr:row>
      <xdr:rowOff>0</xdr:rowOff>
    </xdr:from>
    <xdr:to>
      <xdr:col>68</xdr:col>
      <xdr:colOff>0</xdr:colOff>
      <xdr:row>18</xdr:row>
      <xdr:rowOff>0</xdr:rowOff>
    </xdr:to>
    <xdr:cxnSp macro="">
      <xdr:nvCxnSpPr>
        <xdr:cNvPr id="19" name="直線コネクタ 21">
          <a:extLst>
            <a:ext uri="{FF2B5EF4-FFF2-40B4-BE49-F238E27FC236}">
              <a16:creationId xmlns:a16="http://schemas.microsoft.com/office/drawing/2014/main" id="{66EB8793-0B49-4B21-B8F8-7E6452788D58}"/>
            </a:ext>
            <a:ext uri="{147F2762-F138-4A5C-976F-8EAC2B608ADB}">
              <a16:predDERef xmlns:a16="http://schemas.microsoft.com/office/drawing/2014/main" pred="{7ACF060F-A184-4A7A-91F0-C52ECF1D72C1}"/>
            </a:ext>
          </a:extLst>
        </xdr:cNvPr>
        <xdr:cNvCxnSpPr/>
      </xdr:nvCxnSpPr>
      <xdr:spPr>
        <a:xfrm>
          <a:off x="45339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0</xdr:colOff>
      <xdr:row>13</xdr:row>
      <xdr:rowOff>0</xdr:rowOff>
    </xdr:from>
    <xdr:to>
      <xdr:col>71</xdr:col>
      <xdr:colOff>0</xdr:colOff>
      <xdr:row>18</xdr:row>
      <xdr:rowOff>0</xdr:rowOff>
    </xdr:to>
    <xdr:cxnSp macro="">
      <xdr:nvCxnSpPr>
        <xdr:cNvPr id="20" name="直線コネクタ 22">
          <a:extLst>
            <a:ext uri="{FF2B5EF4-FFF2-40B4-BE49-F238E27FC236}">
              <a16:creationId xmlns:a16="http://schemas.microsoft.com/office/drawing/2014/main" id="{20902F68-8392-4677-9CCD-045C4F2106F5}"/>
            </a:ext>
            <a:ext uri="{147F2762-F138-4A5C-976F-8EAC2B608ADB}">
              <a16:predDERef xmlns:a16="http://schemas.microsoft.com/office/drawing/2014/main" pred="{15AA570F-FF6D-4124-A3A5-D020CF2BEFFD}"/>
            </a:ext>
          </a:extLst>
        </xdr:cNvPr>
        <xdr:cNvCxnSpPr/>
      </xdr:nvCxnSpPr>
      <xdr:spPr>
        <a:xfrm>
          <a:off x="47339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0</xdr:colOff>
      <xdr:row>13</xdr:row>
      <xdr:rowOff>0</xdr:rowOff>
    </xdr:from>
    <xdr:to>
      <xdr:col>74</xdr:col>
      <xdr:colOff>0</xdr:colOff>
      <xdr:row>18</xdr:row>
      <xdr:rowOff>0</xdr:rowOff>
    </xdr:to>
    <xdr:cxnSp macro="">
      <xdr:nvCxnSpPr>
        <xdr:cNvPr id="21" name="直線コネクタ 23">
          <a:extLst>
            <a:ext uri="{FF2B5EF4-FFF2-40B4-BE49-F238E27FC236}">
              <a16:creationId xmlns:a16="http://schemas.microsoft.com/office/drawing/2014/main" id="{6FE79875-FEB0-4E95-8A3A-156305166862}"/>
            </a:ext>
            <a:ext uri="{147F2762-F138-4A5C-976F-8EAC2B608ADB}">
              <a16:predDERef xmlns:a16="http://schemas.microsoft.com/office/drawing/2014/main" pred="{67A7FE9B-B2E4-4096-8CA9-9E4F7A040746}"/>
            </a:ext>
          </a:extLst>
        </xdr:cNvPr>
        <xdr:cNvCxnSpPr/>
      </xdr:nvCxnSpPr>
      <xdr:spPr>
        <a:xfrm>
          <a:off x="49339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3175</xdr:colOff>
      <xdr:row>13</xdr:row>
      <xdr:rowOff>0</xdr:rowOff>
    </xdr:from>
    <xdr:to>
      <xdr:col>77</xdr:col>
      <xdr:colOff>3175</xdr:colOff>
      <xdr:row>18</xdr:row>
      <xdr:rowOff>0</xdr:rowOff>
    </xdr:to>
    <xdr:cxnSp macro="">
      <xdr:nvCxnSpPr>
        <xdr:cNvPr id="22" name="直線コネクタ 24">
          <a:extLst>
            <a:ext uri="{FF2B5EF4-FFF2-40B4-BE49-F238E27FC236}">
              <a16:creationId xmlns:a16="http://schemas.microsoft.com/office/drawing/2014/main" id="{93A6B778-2C00-4B93-969D-EAEF62C5D5C8}"/>
            </a:ext>
            <a:ext uri="{147F2762-F138-4A5C-976F-8EAC2B608ADB}">
              <a16:predDERef xmlns:a16="http://schemas.microsoft.com/office/drawing/2014/main" pred="{41BA3550-AF9D-4A86-8978-0FA732B42691}"/>
            </a:ext>
          </a:extLst>
        </xdr:cNvPr>
        <xdr:cNvCxnSpPr/>
      </xdr:nvCxnSpPr>
      <xdr:spPr>
        <a:xfrm>
          <a:off x="51371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0</xdr:colOff>
      <xdr:row>13</xdr:row>
      <xdr:rowOff>0</xdr:rowOff>
    </xdr:from>
    <xdr:to>
      <xdr:col>80</xdr:col>
      <xdr:colOff>0</xdr:colOff>
      <xdr:row>18</xdr:row>
      <xdr:rowOff>0</xdr:rowOff>
    </xdr:to>
    <xdr:cxnSp macro="">
      <xdr:nvCxnSpPr>
        <xdr:cNvPr id="23" name="直線コネクタ 25">
          <a:extLst>
            <a:ext uri="{FF2B5EF4-FFF2-40B4-BE49-F238E27FC236}">
              <a16:creationId xmlns:a16="http://schemas.microsoft.com/office/drawing/2014/main" id="{4B23FDE7-B562-40C6-A169-D0D560499976}"/>
            </a:ext>
            <a:ext uri="{147F2762-F138-4A5C-976F-8EAC2B608ADB}">
              <a16:predDERef xmlns:a16="http://schemas.microsoft.com/office/drawing/2014/main" pred="{93C03EA7-0926-4547-8916-8B660640F3BA}"/>
            </a:ext>
          </a:extLst>
        </xdr:cNvPr>
        <xdr:cNvCxnSpPr/>
      </xdr:nvCxnSpPr>
      <xdr:spPr>
        <a:xfrm>
          <a:off x="53340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13</xdr:row>
      <xdr:rowOff>0</xdr:rowOff>
    </xdr:from>
    <xdr:to>
      <xdr:col>83</xdr:col>
      <xdr:colOff>0</xdr:colOff>
      <xdr:row>18</xdr:row>
      <xdr:rowOff>0</xdr:rowOff>
    </xdr:to>
    <xdr:cxnSp macro="">
      <xdr:nvCxnSpPr>
        <xdr:cNvPr id="24" name="直線コネクタ 26">
          <a:extLst>
            <a:ext uri="{FF2B5EF4-FFF2-40B4-BE49-F238E27FC236}">
              <a16:creationId xmlns:a16="http://schemas.microsoft.com/office/drawing/2014/main" id="{DED37AB4-D5CF-4BBA-919E-B69D9A050CB5}"/>
            </a:ext>
            <a:ext uri="{147F2762-F138-4A5C-976F-8EAC2B608ADB}">
              <a16:predDERef xmlns:a16="http://schemas.microsoft.com/office/drawing/2014/main" pred="{0379A740-8CCE-4EE0-9CC2-55FBFF1D2C92}"/>
            </a:ext>
          </a:extLst>
        </xdr:cNvPr>
        <xdr:cNvCxnSpPr/>
      </xdr:nvCxnSpPr>
      <xdr:spPr>
        <a:xfrm>
          <a:off x="55340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0</xdr:colOff>
      <xdr:row>13</xdr:row>
      <xdr:rowOff>0</xdr:rowOff>
    </xdr:from>
    <xdr:to>
      <xdr:col>86</xdr:col>
      <xdr:colOff>0</xdr:colOff>
      <xdr:row>18</xdr:row>
      <xdr:rowOff>0</xdr:rowOff>
    </xdr:to>
    <xdr:cxnSp macro="">
      <xdr:nvCxnSpPr>
        <xdr:cNvPr id="25" name="直線コネクタ 27">
          <a:extLst>
            <a:ext uri="{FF2B5EF4-FFF2-40B4-BE49-F238E27FC236}">
              <a16:creationId xmlns:a16="http://schemas.microsoft.com/office/drawing/2014/main" id="{2133E606-E60D-441E-BE11-80EB4D540860}"/>
            </a:ext>
            <a:ext uri="{147F2762-F138-4A5C-976F-8EAC2B608ADB}">
              <a16:predDERef xmlns:a16="http://schemas.microsoft.com/office/drawing/2014/main" pred="{5DEC1A6C-6426-40EE-BEBA-A8897B4961CE}"/>
            </a:ext>
          </a:extLst>
        </xdr:cNvPr>
        <xdr:cNvCxnSpPr/>
      </xdr:nvCxnSpPr>
      <xdr:spPr>
        <a:xfrm>
          <a:off x="57340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0</xdr:colOff>
      <xdr:row>12</xdr:row>
      <xdr:rowOff>0</xdr:rowOff>
    </xdr:from>
    <xdr:to>
      <xdr:col>65</xdr:col>
      <xdr:colOff>0</xdr:colOff>
      <xdr:row>13</xdr:row>
      <xdr:rowOff>0</xdr:rowOff>
    </xdr:to>
    <xdr:cxnSp macro="">
      <xdr:nvCxnSpPr>
        <xdr:cNvPr id="26" name="直線コネクタ 28">
          <a:extLst>
            <a:ext uri="{FF2B5EF4-FFF2-40B4-BE49-F238E27FC236}">
              <a16:creationId xmlns:a16="http://schemas.microsoft.com/office/drawing/2014/main" id="{C6D3917D-CABD-4659-9BD2-FCAD865878C6}"/>
            </a:ext>
            <a:ext uri="{147F2762-F138-4A5C-976F-8EAC2B608ADB}">
              <a16:predDERef xmlns:a16="http://schemas.microsoft.com/office/drawing/2014/main" pred="{F76D926B-99AB-4ED2-8E11-0ED20A17F71F}"/>
            </a:ext>
          </a:extLst>
        </xdr:cNvPr>
        <xdr:cNvCxnSpPr/>
      </xdr:nvCxnSpPr>
      <xdr:spPr>
        <a:xfrm>
          <a:off x="43338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0</xdr:colOff>
      <xdr:row>12</xdr:row>
      <xdr:rowOff>0</xdr:rowOff>
    </xdr:from>
    <xdr:to>
      <xdr:col>68</xdr:col>
      <xdr:colOff>0</xdr:colOff>
      <xdr:row>13</xdr:row>
      <xdr:rowOff>0</xdr:rowOff>
    </xdr:to>
    <xdr:cxnSp macro="">
      <xdr:nvCxnSpPr>
        <xdr:cNvPr id="27" name="直線コネクタ 29">
          <a:extLst>
            <a:ext uri="{FF2B5EF4-FFF2-40B4-BE49-F238E27FC236}">
              <a16:creationId xmlns:a16="http://schemas.microsoft.com/office/drawing/2014/main" id="{35562681-ED7D-42D1-8D43-911BA78D3848}"/>
            </a:ext>
            <a:ext uri="{147F2762-F138-4A5C-976F-8EAC2B608ADB}">
              <a16:predDERef xmlns:a16="http://schemas.microsoft.com/office/drawing/2014/main" pred="{E184852D-D6D2-4A9F-A3D2-BFE70B387CB2}"/>
            </a:ext>
          </a:extLst>
        </xdr:cNvPr>
        <xdr:cNvCxnSpPr/>
      </xdr:nvCxnSpPr>
      <xdr:spPr>
        <a:xfrm>
          <a:off x="45339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0</xdr:colOff>
      <xdr:row>12</xdr:row>
      <xdr:rowOff>0</xdr:rowOff>
    </xdr:from>
    <xdr:to>
      <xdr:col>71</xdr:col>
      <xdr:colOff>0</xdr:colOff>
      <xdr:row>13</xdr:row>
      <xdr:rowOff>0</xdr:rowOff>
    </xdr:to>
    <xdr:cxnSp macro="">
      <xdr:nvCxnSpPr>
        <xdr:cNvPr id="28" name="直線コネクタ 30">
          <a:extLst>
            <a:ext uri="{FF2B5EF4-FFF2-40B4-BE49-F238E27FC236}">
              <a16:creationId xmlns:a16="http://schemas.microsoft.com/office/drawing/2014/main" id="{0F33A044-40C9-4067-B568-8BB496AE020C}"/>
            </a:ext>
            <a:ext uri="{147F2762-F138-4A5C-976F-8EAC2B608ADB}">
              <a16:predDERef xmlns:a16="http://schemas.microsoft.com/office/drawing/2014/main" pred="{3CCD6342-0BD8-49DB-BD98-9FD3740533AA}"/>
            </a:ext>
          </a:extLst>
        </xdr:cNvPr>
        <xdr:cNvCxnSpPr/>
      </xdr:nvCxnSpPr>
      <xdr:spPr>
        <a:xfrm>
          <a:off x="47339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0</xdr:colOff>
      <xdr:row>12</xdr:row>
      <xdr:rowOff>0</xdr:rowOff>
    </xdr:from>
    <xdr:to>
      <xdr:col>74</xdr:col>
      <xdr:colOff>0</xdr:colOff>
      <xdr:row>13</xdr:row>
      <xdr:rowOff>0</xdr:rowOff>
    </xdr:to>
    <xdr:cxnSp macro="">
      <xdr:nvCxnSpPr>
        <xdr:cNvPr id="29" name="直線コネクタ 31">
          <a:extLst>
            <a:ext uri="{FF2B5EF4-FFF2-40B4-BE49-F238E27FC236}">
              <a16:creationId xmlns:a16="http://schemas.microsoft.com/office/drawing/2014/main" id="{A6CBC994-C76D-4FD5-B70C-EB09654CE93F}"/>
            </a:ext>
            <a:ext uri="{147F2762-F138-4A5C-976F-8EAC2B608ADB}">
              <a16:predDERef xmlns:a16="http://schemas.microsoft.com/office/drawing/2014/main" pred="{D5076300-69C5-4B38-8CF9-99CF150F8CF0}"/>
            </a:ext>
          </a:extLst>
        </xdr:cNvPr>
        <xdr:cNvCxnSpPr/>
      </xdr:nvCxnSpPr>
      <xdr:spPr>
        <a:xfrm>
          <a:off x="49339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0</xdr:colOff>
      <xdr:row>12</xdr:row>
      <xdr:rowOff>0</xdr:rowOff>
    </xdr:from>
    <xdr:to>
      <xdr:col>77</xdr:col>
      <xdr:colOff>0</xdr:colOff>
      <xdr:row>13</xdr:row>
      <xdr:rowOff>0</xdr:rowOff>
    </xdr:to>
    <xdr:cxnSp macro="">
      <xdr:nvCxnSpPr>
        <xdr:cNvPr id="30" name="直線コネクタ 32">
          <a:extLst>
            <a:ext uri="{FF2B5EF4-FFF2-40B4-BE49-F238E27FC236}">
              <a16:creationId xmlns:a16="http://schemas.microsoft.com/office/drawing/2014/main" id="{6E4BF56D-91A1-4E9F-85BD-CF3E5F027B1D}"/>
            </a:ext>
            <a:ext uri="{147F2762-F138-4A5C-976F-8EAC2B608ADB}">
              <a16:predDERef xmlns:a16="http://schemas.microsoft.com/office/drawing/2014/main" pred="{D3F06036-A5F7-49E4-9CD9-837911E1780C}"/>
            </a:ext>
          </a:extLst>
        </xdr:cNvPr>
        <xdr:cNvCxnSpPr/>
      </xdr:nvCxnSpPr>
      <xdr:spPr>
        <a:xfrm>
          <a:off x="51339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0</xdr:colOff>
      <xdr:row>12</xdr:row>
      <xdr:rowOff>0</xdr:rowOff>
    </xdr:from>
    <xdr:to>
      <xdr:col>80</xdr:col>
      <xdr:colOff>0</xdr:colOff>
      <xdr:row>13</xdr:row>
      <xdr:rowOff>0</xdr:rowOff>
    </xdr:to>
    <xdr:cxnSp macro="">
      <xdr:nvCxnSpPr>
        <xdr:cNvPr id="31" name="直線コネクタ 33">
          <a:extLst>
            <a:ext uri="{FF2B5EF4-FFF2-40B4-BE49-F238E27FC236}">
              <a16:creationId xmlns:a16="http://schemas.microsoft.com/office/drawing/2014/main" id="{8CC827DE-A5D6-486F-9913-4BA36A783264}"/>
            </a:ext>
            <a:ext uri="{147F2762-F138-4A5C-976F-8EAC2B608ADB}">
              <a16:predDERef xmlns:a16="http://schemas.microsoft.com/office/drawing/2014/main" pred="{F877C7A1-AB8E-4116-BB93-5738396A986E}"/>
            </a:ext>
          </a:extLst>
        </xdr:cNvPr>
        <xdr:cNvCxnSpPr/>
      </xdr:nvCxnSpPr>
      <xdr:spPr>
        <a:xfrm>
          <a:off x="53340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83</xdr:col>
      <xdr:colOff>0</xdr:colOff>
      <xdr:row>12</xdr:row>
      <xdr:rowOff>0</xdr:rowOff>
    </xdr:from>
    <xdr:to>
      <xdr:col>83</xdr:col>
      <xdr:colOff>0</xdr:colOff>
      <xdr:row>13</xdr:row>
      <xdr:rowOff>0</xdr:rowOff>
    </xdr:to>
    <xdr:cxnSp macro="">
      <xdr:nvCxnSpPr>
        <xdr:cNvPr id="32" name="直線コネクタ 34">
          <a:extLst>
            <a:ext uri="{FF2B5EF4-FFF2-40B4-BE49-F238E27FC236}">
              <a16:creationId xmlns:a16="http://schemas.microsoft.com/office/drawing/2014/main" id="{3B4B9725-C16F-48BD-AEFE-4B847854F5C4}"/>
            </a:ext>
            <a:ext uri="{147F2762-F138-4A5C-976F-8EAC2B608ADB}">
              <a16:predDERef xmlns:a16="http://schemas.microsoft.com/office/drawing/2014/main" pred="{475790B7-E55A-4181-BF0A-F25AA512EB61}"/>
            </a:ext>
          </a:extLst>
        </xdr:cNvPr>
        <xdr:cNvCxnSpPr/>
      </xdr:nvCxnSpPr>
      <xdr:spPr>
        <a:xfrm>
          <a:off x="55340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0</xdr:colOff>
      <xdr:row>12</xdr:row>
      <xdr:rowOff>0</xdr:rowOff>
    </xdr:from>
    <xdr:to>
      <xdr:col>86</xdr:col>
      <xdr:colOff>0</xdr:colOff>
      <xdr:row>13</xdr:row>
      <xdr:rowOff>0</xdr:rowOff>
    </xdr:to>
    <xdr:cxnSp macro="">
      <xdr:nvCxnSpPr>
        <xdr:cNvPr id="33" name="直線コネクタ 35">
          <a:extLst>
            <a:ext uri="{FF2B5EF4-FFF2-40B4-BE49-F238E27FC236}">
              <a16:creationId xmlns:a16="http://schemas.microsoft.com/office/drawing/2014/main" id="{A09E4935-47E7-458D-B8CD-82BEAF7CE544}"/>
            </a:ext>
            <a:ext uri="{147F2762-F138-4A5C-976F-8EAC2B608ADB}">
              <a16:predDERef xmlns:a16="http://schemas.microsoft.com/office/drawing/2014/main" pred="{30CDF3AD-E025-4C76-91ED-E3D2EEA6F2D3}"/>
            </a:ext>
          </a:extLst>
        </xdr:cNvPr>
        <xdr:cNvCxnSpPr/>
      </xdr:nvCxnSpPr>
      <xdr:spPr>
        <a:xfrm>
          <a:off x="57340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2</xdr:row>
      <xdr:rowOff>120650</xdr:rowOff>
    </xdr:from>
    <xdr:to>
      <xdr:col>42</xdr:col>
      <xdr:colOff>0</xdr:colOff>
      <xdr:row>2</xdr:row>
      <xdr:rowOff>330200</xdr:rowOff>
    </xdr:to>
    <xdr:grpSp>
      <xdr:nvGrpSpPr>
        <xdr:cNvPr id="34" name="グループ化 55">
          <a:extLst>
            <a:ext uri="{FF2B5EF4-FFF2-40B4-BE49-F238E27FC236}">
              <a16:creationId xmlns:a16="http://schemas.microsoft.com/office/drawing/2014/main" id="{3DAEE1A7-9360-473B-AE8D-96A4F32ED8AE}"/>
            </a:ext>
            <a:ext uri="{147F2762-F138-4A5C-976F-8EAC2B608ADB}">
              <a16:predDERef xmlns:a16="http://schemas.microsoft.com/office/drawing/2014/main" pred="{4102EBEE-7B4B-4E3A-B269-F775E7D24222}"/>
            </a:ext>
          </a:extLst>
        </xdr:cNvPr>
        <xdr:cNvGrpSpPr/>
      </xdr:nvGrpSpPr>
      <xdr:grpSpPr>
        <a:xfrm>
          <a:off x="2674620" y="379730"/>
          <a:ext cx="205740" cy="209550"/>
          <a:chOff x="6775450" y="704850"/>
          <a:chExt cx="209550" cy="212725"/>
        </a:xfrm>
      </xdr:grpSpPr>
      <xdr:sp macro="" textlink="">
        <xdr:nvSpPr>
          <xdr:cNvPr id="35" name="楕円 53">
            <a:extLst>
              <a:ext uri="{FF2B5EF4-FFF2-40B4-BE49-F238E27FC236}">
                <a16:creationId xmlns:a16="http://schemas.microsoft.com/office/drawing/2014/main" id="{AB880054-91D2-ED1A-C6BD-88D7700B6298}"/>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54">
            <a:extLst>
              <a:ext uri="{FF2B5EF4-FFF2-40B4-BE49-F238E27FC236}">
                <a16:creationId xmlns:a16="http://schemas.microsoft.com/office/drawing/2014/main" id="{F2118C3B-FC48-A6CB-C272-E4ADF1158545}"/>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twoCellAnchor>
    <xdr:from>
      <xdr:col>84</xdr:col>
      <xdr:colOff>19050</xdr:colOff>
      <xdr:row>2</xdr:row>
      <xdr:rowOff>215900</xdr:rowOff>
    </xdr:from>
    <xdr:to>
      <xdr:col>87</xdr:col>
      <xdr:colOff>19050</xdr:colOff>
      <xdr:row>2</xdr:row>
      <xdr:rowOff>425450</xdr:rowOff>
    </xdr:to>
    <xdr:grpSp>
      <xdr:nvGrpSpPr>
        <xdr:cNvPr id="37" name="グループ化 56">
          <a:extLst>
            <a:ext uri="{FF2B5EF4-FFF2-40B4-BE49-F238E27FC236}">
              <a16:creationId xmlns:a16="http://schemas.microsoft.com/office/drawing/2014/main" id="{80E8BBC2-C1C7-4D4D-91CA-F6915DA6051C}"/>
            </a:ext>
            <a:ext uri="{147F2762-F138-4A5C-976F-8EAC2B608ADB}">
              <a16:predDERef xmlns:a16="http://schemas.microsoft.com/office/drawing/2014/main" pred="{C5750DA9-F889-41B1-9E21-73D85556C4D8}"/>
            </a:ext>
          </a:extLst>
        </xdr:cNvPr>
        <xdr:cNvGrpSpPr/>
      </xdr:nvGrpSpPr>
      <xdr:grpSpPr>
        <a:xfrm>
          <a:off x="5779770" y="474980"/>
          <a:ext cx="205740" cy="209550"/>
          <a:chOff x="6775450" y="704850"/>
          <a:chExt cx="209550" cy="212725"/>
        </a:xfrm>
      </xdr:grpSpPr>
      <xdr:sp macro="" textlink="">
        <xdr:nvSpPr>
          <xdr:cNvPr id="38" name="楕円 57">
            <a:extLst>
              <a:ext uri="{FF2B5EF4-FFF2-40B4-BE49-F238E27FC236}">
                <a16:creationId xmlns:a16="http://schemas.microsoft.com/office/drawing/2014/main" id="{30828783-5EB0-9EB0-A181-E419C9CBFBAB}"/>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58">
            <a:extLst>
              <a:ext uri="{FF2B5EF4-FFF2-40B4-BE49-F238E27FC236}">
                <a16:creationId xmlns:a16="http://schemas.microsoft.com/office/drawing/2014/main" id="{85F08571-6B11-A3B8-7627-E6206CEC2ACE}"/>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oneCellAnchor>
    <xdr:from>
      <xdr:col>66</xdr:col>
      <xdr:colOff>38100</xdr:colOff>
      <xdr:row>5</xdr:row>
      <xdr:rowOff>31751</xdr:rowOff>
    </xdr:from>
    <xdr:ext cx="209550" cy="177799"/>
    <xdr:sp macro="" textlink="">
      <xdr:nvSpPr>
        <xdr:cNvPr id="40" name="テキスト ボックス 99">
          <a:extLst>
            <a:ext uri="{FF2B5EF4-FFF2-40B4-BE49-F238E27FC236}">
              <a16:creationId xmlns:a16="http://schemas.microsoft.com/office/drawing/2014/main" id="{B035FC46-FBDE-4DB5-98BE-9BD098C404A6}"/>
            </a:ext>
            <a:ext uri="{147F2762-F138-4A5C-976F-8EAC2B608ADB}">
              <a16:predDERef xmlns:a16="http://schemas.microsoft.com/office/drawing/2014/main" pred="{F54292A4-2887-4AE0-A66F-1BE39C12173C}"/>
            </a:ext>
          </a:extLst>
        </xdr:cNvPr>
        <xdr:cNvSpPr txBox="1"/>
      </xdr:nvSpPr>
      <xdr:spPr>
        <a:xfrm>
          <a:off x="4438650" y="10318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①</a:t>
          </a:r>
        </a:p>
      </xdr:txBody>
    </xdr:sp>
    <xdr:clientData/>
  </xdr:oneCellAnchor>
  <xdr:oneCellAnchor>
    <xdr:from>
      <xdr:col>73</xdr:col>
      <xdr:colOff>41275</xdr:colOff>
      <xdr:row>5</xdr:row>
      <xdr:rowOff>22226</xdr:rowOff>
    </xdr:from>
    <xdr:ext cx="209550" cy="177799"/>
    <xdr:sp macro="" textlink="">
      <xdr:nvSpPr>
        <xdr:cNvPr id="41" name="テキスト ボックス 100">
          <a:extLst>
            <a:ext uri="{FF2B5EF4-FFF2-40B4-BE49-F238E27FC236}">
              <a16:creationId xmlns:a16="http://schemas.microsoft.com/office/drawing/2014/main" id="{38A90A1F-DABB-457D-9C05-81F7F34B0AEB}"/>
            </a:ext>
            <a:ext uri="{147F2762-F138-4A5C-976F-8EAC2B608ADB}">
              <a16:predDERef xmlns:a16="http://schemas.microsoft.com/office/drawing/2014/main" pred="{4D57D555-81FB-427C-92F9-95D17799A845}"/>
            </a:ext>
          </a:extLst>
        </xdr:cNvPr>
        <xdr:cNvSpPr txBox="1"/>
      </xdr:nvSpPr>
      <xdr:spPr>
        <a:xfrm>
          <a:off x="4908550" y="10223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②</a:t>
          </a:r>
        </a:p>
      </xdr:txBody>
    </xdr:sp>
    <xdr:clientData/>
  </xdr:oneCellAnchor>
  <xdr:oneCellAnchor>
    <xdr:from>
      <xdr:col>46</xdr:col>
      <xdr:colOff>25400</xdr:colOff>
      <xdr:row>9</xdr:row>
      <xdr:rowOff>215901</xdr:rowOff>
    </xdr:from>
    <xdr:ext cx="209550" cy="177799"/>
    <xdr:sp macro="" textlink="">
      <xdr:nvSpPr>
        <xdr:cNvPr id="42" name="テキスト ボックス 101">
          <a:extLst>
            <a:ext uri="{FF2B5EF4-FFF2-40B4-BE49-F238E27FC236}">
              <a16:creationId xmlns:a16="http://schemas.microsoft.com/office/drawing/2014/main" id="{7E7389EA-3E14-48B1-8A0B-DCC5728C327F}"/>
            </a:ext>
            <a:ext uri="{147F2762-F138-4A5C-976F-8EAC2B608ADB}">
              <a16:predDERef xmlns:a16="http://schemas.microsoft.com/office/drawing/2014/main" pred="{EE163E03-1996-42C8-B89F-8B49EA51CDCC}"/>
            </a:ext>
          </a:extLst>
        </xdr:cNvPr>
        <xdr:cNvSpPr txBox="1"/>
      </xdr:nvSpPr>
      <xdr:spPr>
        <a:xfrm>
          <a:off x="3092450" y="18827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⑤</a:t>
          </a:r>
        </a:p>
      </xdr:txBody>
    </xdr:sp>
    <xdr:clientData/>
  </xdr:oneCellAnchor>
  <xdr:oneCellAnchor>
    <xdr:from>
      <xdr:col>80</xdr:col>
      <xdr:colOff>38100</xdr:colOff>
      <xdr:row>5</xdr:row>
      <xdr:rowOff>25401</xdr:rowOff>
    </xdr:from>
    <xdr:ext cx="209550" cy="177799"/>
    <xdr:sp macro="" textlink="">
      <xdr:nvSpPr>
        <xdr:cNvPr id="43" name="テキスト ボックス 102">
          <a:extLst>
            <a:ext uri="{FF2B5EF4-FFF2-40B4-BE49-F238E27FC236}">
              <a16:creationId xmlns:a16="http://schemas.microsoft.com/office/drawing/2014/main" id="{26798FD3-C8DA-4193-923F-D1EFCC8F5172}"/>
            </a:ext>
            <a:ext uri="{147F2762-F138-4A5C-976F-8EAC2B608ADB}">
              <a16:predDERef xmlns:a16="http://schemas.microsoft.com/office/drawing/2014/main" pred="{9AB22101-F104-4399-9A62-6AA7CE828686}"/>
            </a:ext>
          </a:extLst>
        </xdr:cNvPr>
        <xdr:cNvSpPr txBox="1"/>
      </xdr:nvSpPr>
      <xdr:spPr>
        <a:xfrm>
          <a:off x="5372100" y="1025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⑨</a:t>
          </a:r>
        </a:p>
      </xdr:txBody>
    </xdr:sp>
    <xdr:clientData/>
  </xdr:oneCellAnchor>
  <xdr:oneCellAnchor>
    <xdr:from>
      <xdr:col>59</xdr:col>
      <xdr:colOff>57150</xdr:colOff>
      <xdr:row>11</xdr:row>
      <xdr:rowOff>149226</xdr:rowOff>
    </xdr:from>
    <xdr:ext cx="209550" cy="177799"/>
    <xdr:sp macro="" textlink="">
      <xdr:nvSpPr>
        <xdr:cNvPr id="44" name="テキスト ボックス 103">
          <a:extLst>
            <a:ext uri="{FF2B5EF4-FFF2-40B4-BE49-F238E27FC236}">
              <a16:creationId xmlns:a16="http://schemas.microsoft.com/office/drawing/2014/main" id="{5009965B-4EBD-4B8C-A902-7AA5866447F2}"/>
            </a:ext>
            <a:ext uri="{147F2762-F138-4A5C-976F-8EAC2B608ADB}">
              <a16:predDERef xmlns:a16="http://schemas.microsoft.com/office/drawing/2014/main" pred="{24F6E523-9F07-441C-9175-45B580303C17}"/>
            </a:ext>
          </a:extLst>
        </xdr:cNvPr>
        <xdr:cNvSpPr txBox="1"/>
      </xdr:nvSpPr>
      <xdr:spPr>
        <a:xfrm>
          <a:off x="3990975" y="2225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⑯</a:t>
          </a:r>
        </a:p>
      </xdr:txBody>
    </xdr:sp>
    <xdr:clientData/>
  </xdr:oneCellAnchor>
  <xdr:oneCellAnchor>
    <xdr:from>
      <xdr:col>59</xdr:col>
      <xdr:colOff>44450</xdr:colOff>
      <xdr:row>14</xdr:row>
      <xdr:rowOff>107951</xdr:rowOff>
    </xdr:from>
    <xdr:ext cx="209550" cy="177799"/>
    <xdr:sp macro="" textlink="">
      <xdr:nvSpPr>
        <xdr:cNvPr id="45" name="テキスト ボックス 104">
          <a:extLst>
            <a:ext uri="{FF2B5EF4-FFF2-40B4-BE49-F238E27FC236}">
              <a16:creationId xmlns:a16="http://schemas.microsoft.com/office/drawing/2014/main" id="{21824BB8-7B06-48CC-95B9-EABD86256476}"/>
            </a:ext>
            <a:ext uri="{147F2762-F138-4A5C-976F-8EAC2B608ADB}">
              <a16:predDERef xmlns:a16="http://schemas.microsoft.com/office/drawing/2014/main" pred="{B5F72598-7842-43DE-BC11-06D305460D13}"/>
            </a:ext>
          </a:extLst>
        </xdr:cNvPr>
        <xdr:cNvSpPr txBox="1"/>
      </xdr:nvSpPr>
      <xdr:spPr>
        <a:xfrm>
          <a:off x="3978275" y="26987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㉑</a:t>
          </a:r>
        </a:p>
      </xdr:txBody>
    </xdr:sp>
    <xdr:clientData/>
  </xdr:oneCellAnchor>
  <xdr:oneCellAnchor>
    <xdr:from>
      <xdr:col>59</xdr:col>
      <xdr:colOff>47625</xdr:colOff>
      <xdr:row>16</xdr:row>
      <xdr:rowOff>114301</xdr:rowOff>
    </xdr:from>
    <xdr:ext cx="209550" cy="177799"/>
    <xdr:sp macro="" textlink="">
      <xdr:nvSpPr>
        <xdr:cNvPr id="46" name="テキスト ボックス 105">
          <a:extLst>
            <a:ext uri="{FF2B5EF4-FFF2-40B4-BE49-F238E27FC236}">
              <a16:creationId xmlns:a16="http://schemas.microsoft.com/office/drawing/2014/main" id="{170B5E46-B8A9-4995-9205-F222775141C5}"/>
            </a:ext>
            <a:ext uri="{147F2762-F138-4A5C-976F-8EAC2B608ADB}">
              <a16:predDERef xmlns:a16="http://schemas.microsoft.com/office/drawing/2014/main" pred="{83732DC7-F48A-4C1A-981E-2CAA834C3D16}"/>
            </a:ext>
          </a:extLst>
        </xdr:cNvPr>
        <xdr:cNvSpPr txBox="1"/>
      </xdr:nvSpPr>
      <xdr:spPr>
        <a:xfrm>
          <a:off x="3981450" y="32385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㉒</a:t>
          </a:r>
        </a:p>
      </xdr:txBody>
    </xdr:sp>
    <xdr:clientData/>
  </xdr:oneCellAnchor>
  <xdr:oneCellAnchor>
    <xdr:from>
      <xdr:col>59</xdr:col>
      <xdr:colOff>44450</xdr:colOff>
      <xdr:row>15</xdr:row>
      <xdr:rowOff>117476</xdr:rowOff>
    </xdr:from>
    <xdr:ext cx="209550" cy="177799"/>
    <xdr:sp macro="" textlink="">
      <xdr:nvSpPr>
        <xdr:cNvPr id="47" name="テキスト ボックス 106">
          <a:extLst>
            <a:ext uri="{FF2B5EF4-FFF2-40B4-BE49-F238E27FC236}">
              <a16:creationId xmlns:a16="http://schemas.microsoft.com/office/drawing/2014/main" id="{531280E4-BB6B-4F3F-82A1-9D01248A903D}"/>
            </a:ext>
            <a:ext uri="{147F2762-F138-4A5C-976F-8EAC2B608ADB}">
              <a16:predDERef xmlns:a16="http://schemas.microsoft.com/office/drawing/2014/main" pred="{3988B964-EAC8-44F4-B179-4CF1E506A106}"/>
            </a:ext>
          </a:extLst>
        </xdr:cNvPr>
        <xdr:cNvSpPr txBox="1"/>
      </xdr:nvSpPr>
      <xdr:spPr>
        <a:xfrm>
          <a:off x="3978275" y="29749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㉓</a:t>
          </a:r>
        </a:p>
      </xdr:txBody>
    </xdr:sp>
    <xdr:clientData/>
  </xdr:oneCellAnchor>
  <xdr:oneCellAnchor>
    <xdr:from>
      <xdr:col>59</xdr:col>
      <xdr:colOff>44450</xdr:colOff>
      <xdr:row>17</xdr:row>
      <xdr:rowOff>117476</xdr:rowOff>
    </xdr:from>
    <xdr:ext cx="209550" cy="177799"/>
    <xdr:sp macro="" textlink="">
      <xdr:nvSpPr>
        <xdr:cNvPr id="48" name="テキスト ボックス 107">
          <a:extLst>
            <a:ext uri="{FF2B5EF4-FFF2-40B4-BE49-F238E27FC236}">
              <a16:creationId xmlns:a16="http://schemas.microsoft.com/office/drawing/2014/main" id="{22663516-63D0-460E-978A-E8A424E362CE}"/>
            </a:ext>
            <a:ext uri="{147F2762-F138-4A5C-976F-8EAC2B608ADB}">
              <a16:predDERef xmlns:a16="http://schemas.microsoft.com/office/drawing/2014/main" pred="{E24109F2-B769-4DD5-B6BA-8601D787491D}"/>
            </a:ext>
          </a:extLst>
        </xdr:cNvPr>
        <xdr:cNvSpPr txBox="1"/>
      </xdr:nvSpPr>
      <xdr:spPr>
        <a:xfrm>
          <a:off x="3978275" y="35083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㉔</a:t>
          </a:r>
        </a:p>
      </xdr:txBody>
    </xdr:sp>
    <xdr:clientData/>
  </xdr:oneCellAnchor>
  <xdr:oneCellAnchor>
    <xdr:from>
      <xdr:col>71</xdr:col>
      <xdr:colOff>3175</xdr:colOff>
      <xdr:row>27</xdr:row>
      <xdr:rowOff>6351</xdr:rowOff>
    </xdr:from>
    <xdr:ext cx="209550" cy="177799"/>
    <xdr:sp macro="" textlink="">
      <xdr:nvSpPr>
        <xdr:cNvPr id="49" name="テキスト ボックス 108">
          <a:extLst>
            <a:ext uri="{FF2B5EF4-FFF2-40B4-BE49-F238E27FC236}">
              <a16:creationId xmlns:a16="http://schemas.microsoft.com/office/drawing/2014/main" id="{CD48B4B6-7E8F-49DB-AA03-C374D91B2772}"/>
            </a:ext>
            <a:ext uri="{147F2762-F138-4A5C-976F-8EAC2B608ADB}">
              <a16:predDERef xmlns:a16="http://schemas.microsoft.com/office/drawing/2014/main" pred="{91B1411D-A908-4319-BBF9-C0FC559C984A}"/>
            </a:ext>
          </a:extLst>
        </xdr:cNvPr>
        <xdr:cNvSpPr txBox="1"/>
      </xdr:nvSpPr>
      <xdr:spPr>
        <a:xfrm>
          <a:off x="4737100" y="52451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㉕</a:t>
          </a:r>
        </a:p>
      </xdr:txBody>
    </xdr:sp>
    <xdr:clientData/>
  </xdr:oneCellAnchor>
  <xdr:oneCellAnchor>
    <xdr:from>
      <xdr:col>53</xdr:col>
      <xdr:colOff>63500</xdr:colOff>
      <xdr:row>10</xdr:row>
      <xdr:rowOff>9526</xdr:rowOff>
    </xdr:from>
    <xdr:ext cx="209550" cy="177799"/>
    <xdr:sp macro="" textlink="">
      <xdr:nvSpPr>
        <xdr:cNvPr id="50" name="テキスト ボックス 109">
          <a:extLst>
            <a:ext uri="{FF2B5EF4-FFF2-40B4-BE49-F238E27FC236}">
              <a16:creationId xmlns:a16="http://schemas.microsoft.com/office/drawing/2014/main" id="{8E12FC92-5596-481E-BE5E-710A919E5073}"/>
            </a:ext>
            <a:ext uri="{147F2762-F138-4A5C-976F-8EAC2B608ADB}">
              <a16:predDERef xmlns:a16="http://schemas.microsoft.com/office/drawing/2014/main" pred="{8890C570-D69E-47A1-B78F-9CBDDAC8440B}"/>
            </a:ext>
          </a:extLst>
        </xdr:cNvPr>
        <xdr:cNvSpPr txBox="1"/>
      </xdr:nvSpPr>
      <xdr:spPr>
        <a:xfrm>
          <a:off x="3597275" y="1914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㉖</a:t>
          </a:r>
        </a:p>
      </xdr:txBody>
    </xdr:sp>
    <xdr:clientData/>
  </xdr:oneCellAnchor>
  <xdr:oneCellAnchor>
    <xdr:from>
      <xdr:col>58</xdr:col>
      <xdr:colOff>9525</xdr:colOff>
      <xdr:row>11</xdr:row>
      <xdr:rowOff>1</xdr:rowOff>
    </xdr:from>
    <xdr:ext cx="209550" cy="177799"/>
    <xdr:sp macro="" textlink="">
      <xdr:nvSpPr>
        <xdr:cNvPr id="51" name="テキスト ボックス 110">
          <a:extLst>
            <a:ext uri="{FF2B5EF4-FFF2-40B4-BE49-F238E27FC236}">
              <a16:creationId xmlns:a16="http://schemas.microsoft.com/office/drawing/2014/main" id="{2F71D1E3-FA2F-4E67-B4F0-72AADBFE09D9}"/>
            </a:ext>
            <a:ext uri="{147F2762-F138-4A5C-976F-8EAC2B608ADB}">
              <a16:predDERef xmlns:a16="http://schemas.microsoft.com/office/drawing/2014/main" pred="{C339D013-0B09-4A3E-9B4C-897CC4A0D363}"/>
            </a:ext>
          </a:extLst>
        </xdr:cNvPr>
        <xdr:cNvSpPr txBox="1"/>
      </xdr:nvSpPr>
      <xdr:spPr>
        <a:xfrm>
          <a:off x="3876675" y="20764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㉗</a:t>
          </a:r>
        </a:p>
      </xdr:txBody>
    </xdr:sp>
    <xdr:clientData/>
  </xdr:oneCellAnchor>
  <xdr:oneCellAnchor>
    <xdr:from>
      <xdr:col>59</xdr:col>
      <xdr:colOff>44450</xdr:colOff>
      <xdr:row>18</xdr:row>
      <xdr:rowOff>6351</xdr:rowOff>
    </xdr:from>
    <xdr:ext cx="209550" cy="177799"/>
    <xdr:sp macro="" textlink="">
      <xdr:nvSpPr>
        <xdr:cNvPr id="52" name="テキスト ボックス 111">
          <a:extLst>
            <a:ext uri="{FF2B5EF4-FFF2-40B4-BE49-F238E27FC236}">
              <a16:creationId xmlns:a16="http://schemas.microsoft.com/office/drawing/2014/main" id="{BEA6197E-D1C0-46F8-9262-521779B94B4E}"/>
            </a:ext>
            <a:ext uri="{147F2762-F138-4A5C-976F-8EAC2B608ADB}">
              <a16:predDERef xmlns:a16="http://schemas.microsoft.com/office/drawing/2014/main" pred="{4A011709-EE8C-4B3F-910D-78B9E9265258}"/>
            </a:ext>
          </a:extLst>
        </xdr:cNvPr>
        <xdr:cNvSpPr txBox="1"/>
      </xdr:nvSpPr>
      <xdr:spPr>
        <a:xfrm>
          <a:off x="3978275" y="36639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㉘</a:t>
          </a:r>
        </a:p>
      </xdr:txBody>
    </xdr:sp>
    <xdr:clientData/>
  </xdr:oneCellAnchor>
  <xdr:twoCellAnchor>
    <xdr:from>
      <xdr:col>109</xdr:col>
      <xdr:colOff>0</xdr:colOff>
      <xdr:row>13</xdr:row>
      <xdr:rowOff>0</xdr:rowOff>
    </xdr:from>
    <xdr:to>
      <xdr:col>109</xdr:col>
      <xdr:colOff>0</xdr:colOff>
      <xdr:row>18</xdr:row>
      <xdr:rowOff>0</xdr:rowOff>
    </xdr:to>
    <xdr:cxnSp macro="">
      <xdr:nvCxnSpPr>
        <xdr:cNvPr id="53" name="直線コネクタ 112">
          <a:extLst>
            <a:ext uri="{FF2B5EF4-FFF2-40B4-BE49-F238E27FC236}">
              <a16:creationId xmlns:a16="http://schemas.microsoft.com/office/drawing/2014/main" id="{2FBF603B-7E1D-4D0E-94A5-DB3BA46D4817}"/>
            </a:ext>
            <a:ext uri="{147F2762-F138-4A5C-976F-8EAC2B608ADB}">
              <a16:predDERef xmlns:a16="http://schemas.microsoft.com/office/drawing/2014/main" pred="{81E219C6-815C-4425-82EB-46DEB767BF70}"/>
            </a:ext>
          </a:extLst>
        </xdr:cNvPr>
        <xdr:cNvCxnSpPr/>
      </xdr:nvCxnSpPr>
      <xdr:spPr>
        <a:xfrm>
          <a:off x="726757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112</xdr:col>
      <xdr:colOff>0</xdr:colOff>
      <xdr:row>13</xdr:row>
      <xdr:rowOff>0</xdr:rowOff>
    </xdr:from>
    <xdr:to>
      <xdr:col>112</xdr:col>
      <xdr:colOff>0</xdr:colOff>
      <xdr:row>18</xdr:row>
      <xdr:rowOff>0</xdr:rowOff>
    </xdr:to>
    <xdr:cxnSp macro="">
      <xdr:nvCxnSpPr>
        <xdr:cNvPr id="54" name="直線コネクタ 113">
          <a:extLst>
            <a:ext uri="{FF2B5EF4-FFF2-40B4-BE49-F238E27FC236}">
              <a16:creationId xmlns:a16="http://schemas.microsoft.com/office/drawing/2014/main" id="{4737C6FE-68E3-4FC6-B40D-6F0FEE9C0028}"/>
            </a:ext>
            <a:ext uri="{147F2762-F138-4A5C-976F-8EAC2B608ADB}">
              <a16:predDERef xmlns:a16="http://schemas.microsoft.com/office/drawing/2014/main" pred="{B71E2AF3-1136-418B-9FAC-3CA85D1B8489}"/>
            </a:ext>
          </a:extLst>
        </xdr:cNvPr>
        <xdr:cNvCxnSpPr/>
      </xdr:nvCxnSpPr>
      <xdr:spPr>
        <a:xfrm>
          <a:off x="746760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0</xdr:colOff>
      <xdr:row>13</xdr:row>
      <xdr:rowOff>0</xdr:rowOff>
    </xdr:from>
    <xdr:to>
      <xdr:col>115</xdr:col>
      <xdr:colOff>0</xdr:colOff>
      <xdr:row>18</xdr:row>
      <xdr:rowOff>0</xdr:rowOff>
    </xdr:to>
    <xdr:cxnSp macro="">
      <xdr:nvCxnSpPr>
        <xdr:cNvPr id="55" name="直線コネクタ 114">
          <a:extLst>
            <a:ext uri="{FF2B5EF4-FFF2-40B4-BE49-F238E27FC236}">
              <a16:creationId xmlns:a16="http://schemas.microsoft.com/office/drawing/2014/main" id="{C836F6D1-0FDA-4C75-8087-380F35265433}"/>
            </a:ext>
            <a:ext uri="{147F2762-F138-4A5C-976F-8EAC2B608ADB}">
              <a16:predDERef xmlns:a16="http://schemas.microsoft.com/office/drawing/2014/main" pred="{608BA730-E6CE-45CE-9770-07914287AF42}"/>
            </a:ext>
          </a:extLst>
        </xdr:cNvPr>
        <xdr:cNvCxnSpPr/>
      </xdr:nvCxnSpPr>
      <xdr:spPr>
        <a:xfrm>
          <a:off x="7667625"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0</xdr:colOff>
      <xdr:row>13</xdr:row>
      <xdr:rowOff>0</xdr:rowOff>
    </xdr:from>
    <xdr:to>
      <xdr:col>118</xdr:col>
      <xdr:colOff>0</xdr:colOff>
      <xdr:row>18</xdr:row>
      <xdr:rowOff>0</xdr:rowOff>
    </xdr:to>
    <xdr:cxnSp macro="">
      <xdr:nvCxnSpPr>
        <xdr:cNvPr id="56" name="直線コネクタ 115">
          <a:extLst>
            <a:ext uri="{FF2B5EF4-FFF2-40B4-BE49-F238E27FC236}">
              <a16:creationId xmlns:a16="http://schemas.microsoft.com/office/drawing/2014/main" id="{D3BA9668-9551-4572-A7A1-59F82B5AE659}"/>
            </a:ext>
            <a:ext uri="{147F2762-F138-4A5C-976F-8EAC2B608ADB}">
              <a16:predDERef xmlns:a16="http://schemas.microsoft.com/office/drawing/2014/main" pred="{3695BE7D-D7CA-4C50-9B0C-5E0DEB73E664}"/>
            </a:ext>
          </a:extLst>
        </xdr:cNvPr>
        <xdr:cNvCxnSpPr/>
      </xdr:nvCxnSpPr>
      <xdr:spPr>
        <a:xfrm>
          <a:off x="78676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3175</xdr:colOff>
      <xdr:row>13</xdr:row>
      <xdr:rowOff>0</xdr:rowOff>
    </xdr:from>
    <xdr:to>
      <xdr:col>121</xdr:col>
      <xdr:colOff>3175</xdr:colOff>
      <xdr:row>18</xdr:row>
      <xdr:rowOff>0</xdr:rowOff>
    </xdr:to>
    <xdr:cxnSp macro="">
      <xdr:nvCxnSpPr>
        <xdr:cNvPr id="57" name="直線コネクタ 116">
          <a:extLst>
            <a:ext uri="{FF2B5EF4-FFF2-40B4-BE49-F238E27FC236}">
              <a16:creationId xmlns:a16="http://schemas.microsoft.com/office/drawing/2014/main" id="{B3B01CF7-178E-4C8B-AAEB-C55165D83406}"/>
            </a:ext>
            <a:ext uri="{147F2762-F138-4A5C-976F-8EAC2B608ADB}">
              <a16:predDERef xmlns:a16="http://schemas.microsoft.com/office/drawing/2014/main" pred="{8F41F3E8-22DC-49A9-B676-6D39242F16F0}"/>
            </a:ext>
          </a:extLst>
        </xdr:cNvPr>
        <xdr:cNvCxnSpPr/>
      </xdr:nvCxnSpPr>
      <xdr:spPr>
        <a:xfrm>
          <a:off x="80708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0</xdr:colOff>
      <xdr:row>13</xdr:row>
      <xdr:rowOff>0</xdr:rowOff>
    </xdr:from>
    <xdr:to>
      <xdr:col>124</xdr:col>
      <xdr:colOff>0</xdr:colOff>
      <xdr:row>18</xdr:row>
      <xdr:rowOff>0</xdr:rowOff>
    </xdr:to>
    <xdr:cxnSp macro="">
      <xdr:nvCxnSpPr>
        <xdr:cNvPr id="58" name="直線コネクタ 117">
          <a:extLst>
            <a:ext uri="{FF2B5EF4-FFF2-40B4-BE49-F238E27FC236}">
              <a16:creationId xmlns:a16="http://schemas.microsoft.com/office/drawing/2014/main" id="{37D818D2-36E2-435F-B6B7-FA1EA28E1B25}"/>
            </a:ext>
            <a:ext uri="{147F2762-F138-4A5C-976F-8EAC2B608ADB}">
              <a16:predDERef xmlns:a16="http://schemas.microsoft.com/office/drawing/2014/main" pred="{D0DBD914-2D74-4F9D-9B53-00B34367282C}"/>
            </a:ext>
          </a:extLst>
        </xdr:cNvPr>
        <xdr:cNvCxnSpPr/>
      </xdr:nvCxnSpPr>
      <xdr:spPr>
        <a:xfrm>
          <a:off x="8267700" y="2457450"/>
          <a:ext cx="0" cy="1200150"/>
        </a:xfrm>
        <a:prstGeom prst="line">
          <a:avLst/>
        </a:prstGeom>
        <a:ln w="12700">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0</xdr:colOff>
      <xdr:row>13</xdr:row>
      <xdr:rowOff>0</xdr:rowOff>
    </xdr:from>
    <xdr:to>
      <xdr:col>127</xdr:col>
      <xdr:colOff>0</xdr:colOff>
      <xdr:row>18</xdr:row>
      <xdr:rowOff>0</xdr:rowOff>
    </xdr:to>
    <xdr:cxnSp macro="">
      <xdr:nvCxnSpPr>
        <xdr:cNvPr id="59" name="直線コネクタ 118">
          <a:extLst>
            <a:ext uri="{FF2B5EF4-FFF2-40B4-BE49-F238E27FC236}">
              <a16:creationId xmlns:a16="http://schemas.microsoft.com/office/drawing/2014/main" id="{563DCC1C-FDAF-419A-8708-94A0E90782E2}"/>
            </a:ext>
            <a:ext uri="{147F2762-F138-4A5C-976F-8EAC2B608ADB}">
              <a16:predDERef xmlns:a16="http://schemas.microsoft.com/office/drawing/2014/main" pred="{7616029E-6A2A-4FC8-BEE9-AD48B2447511}"/>
            </a:ext>
          </a:extLst>
        </xdr:cNvPr>
        <xdr:cNvCxnSpPr/>
      </xdr:nvCxnSpPr>
      <xdr:spPr>
        <a:xfrm>
          <a:off x="8467725"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0</xdr:colOff>
      <xdr:row>13</xdr:row>
      <xdr:rowOff>0</xdr:rowOff>
    </xdr:from>
    <xdr:to>
      <xdr:col>130</xdr:col>
      <xdr:colOff>0</xdr:colOff>
      <xdr:row>18</xdr:row>
      <xdr:rowOff>0</xdr:rowOff>
    </xdr:to>
    <xdr:cxnSp macro="">
      <xdr:nvCxnSpPr>
        <xdr:cNvPr id="60" name="直線コネクタ 119">
          <a:extLst>
            <a:ext uri="{FF2B5EF4-FFF2-40B4-BE49-F238E27FC236}">
              <a16:creationId xmlns:a16="http://schemas.microsoft.com/office/drawing/2014/main" id="{245BF10D-32C7-468B-BECF-ED77D6DC1121}"/>
            </a:ext>
            <a:ext uri="{147F2762-F138-4A5C-976F-8EAC2B608ADB}">
              <a16:predDERef xmlns:a16="http://schemas.microsoft.com/office/drawing/2014/main" pred="{057B510F-C5A3-464B-A3D0-9696AFF5C016}"/>
            </a:ext>
          </a:extLst>
        </xdr:cNvPr>
        <xdr:cNvCxnSpPr/>
      </xdr:nvCxnSpPr>
      <xdr:spPr>
        <a:xfrm>
          <a:off x="8667750" y="2457450"/>
          <a:ext cx="0" cy="1200150"/>
        </a:xfrm>
        <a:prstGeom prst="line">
          <a:avLst/>
        </a:prstGeom>
        <a:ln w="1270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109</xdr:col>
      <xdr:colOff>0</xdr:colOff>
      <xdr:row>12</xdr:row>
      <xdr:rowOff>0</xdr:rowOff>
    </xdr:from>
    <xdr:to>
      <xdr:col>109</xdr:col>
      <xdr:colOff>0</xdr:colOff>
      <xdr:row>13</xdr:row>
      <xdr:rowOff>0</xdr:rowOff>
    </xdr:to>
    <xdr:cxnSp macro="">
      <xdr:nvCxnSpPr>
        <xdr:cNvPr id="61" name="直線コネクタ 120">
          <a:extLst>
            <a:ext uri="{FF2B5EF4-FFF2-40B4-BE49-F238E27FC236}">
              <a16:creationId xmlns:a16="http://schemas.microsoft.com/office/drawing/2014/main" id="{D8090835-C9EA-4F2E-BEF9-D65DECDAE074}"/>
            </a:ext>
            <a:ext uri="{147F2762-F138-4A5C-976F-8EAC2B608ADB}">
              <a16:predDERef xmlns:a16="http://schemas.microsoft.com/office/drawing/2014/main" pred="{952AF447-B0D1-4C25-9005-1744A48EC70F}"/>
            </a:ext>
          </a:extLst>
        </xdr:cNvPr>
        <xdr:cNvCxnSpPr/>
      </xdr:nvCxnSpPr>
      <xdr:spPr>
        <a:xfrm>
          <a:off x="72675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112</xdr:col>
      <xdr:colOff>0</xdr:colOff>
      <xdr:row>12</xdr:row>
      <xdr:rowOff>0</xdr:rowOff>
    </xdr:from>
    <xdr:to>
      <xdr:col>112</xdr:col>
      <xdr:colOff>0</xdr:colOff>
      <xdr:row>13</xdr:row>
      <xdr:rowOff>0</xdr:rowOff>
    </xdr:to>
    <xdr:cxnSp macro="">
      <xdr:nvCxnSpPr>
        <xdr:cNvPr id="62" name="直線コネクタ 121">
          <a:extLst>
            <a:ext uri="{FF2B5EF4-FFF2-40B4-BE49-F238E27FC236}">
              <a16:creationId xmlns:a16="http://schemas.microsoft.com/office/drawing/2014/main" id="{78C87976-BF43-47A1-BD74-5521257081BF}"/>
            </a:ext>
            <a:ext uri="{147F2762-F138-4A5C-976F-8EAC2B608ADB}">
              <a16:predDERef xmlns:a16="http://schemas.microsoft.com/office/drawing/2014/main" pred="{ED9093F8-D944-4692-AACE-D478DABD489D}"/>
            </a:ext>
          </a:extLst>
        </xdr:cNvPr>
        <xdr:cNvCxnSpPr/>
      </xdr:nvCxnSpPr>
      <xdr:spPr>
        <a:xfrm>
          <a:off x="74676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115</xdr:col>
      <xdr:colOff>0</xdr:colOff>
      <xdr:row>12</xdr:row>
      <xdr:rowOff>0</xdr:rowOff>
    </xdr:from>
    <xdr:to>
      <xdr:col>115</xdr:col>
      <xdr:colOff>0</xdr:colOff>
      <xdr:row>13</xdr:row>
      <xdr:rowOff>0</xdr:rowOff>
    </xdr:to>
    <xdr:cxnSp macro="">
      <xdr:nvCxnSpPr>
        <xdr:cNvPr id="63" name="直線コネクタ 122">
          <a:extLst>
            <a:ext uri="{FF2B5EF4-FFF2-40B4-BE49-F238E27FC236}">
              <a16:creationId xmlns:a16="http://schemas.microsoft.com/office/drawing/2014/main" id="{361C263D-AF0E-4474-8D7A-CAD9AAAA530C}"/>
            </a:ext>
            <a:ext uri="{147F2762-F138-4A5C-976F-8EAC2B608ADB}">
              <a16:predDERef xmlns:a16="http://schemas.microsoft.com/office/drawing/2014/main" pred="{02956B87-9C61-4022-A840-2446DF82C74A}"/>
            </a:ext>
          </a:extLst>
        </xdr:cNvPr>
        <xdr:cNvCxnSpPr/>
      </xdr:nvCxnSpPr>
      <xdr:spPr>
        <a:xfrm>
          <a:off x="76676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118</xdr:col>
      <xdr:colOff>0</xdr:colOff>
      <xdr:row>12</xdr:row>
      <xdr:rowOff>0</xdr:rowOff>
    </xdr:from>
    <xdr:to>
      <xdr:col>118</xdr:col>
      <xdr:colOff>0</xdr:colOff>
      <xdr:row>13</xdr:row>
      <xdr:rowOff>0</xdr:rowOff>
    </xdr:to>
    <xdr:cxnSp macro="">
      <xdr:nvCxnSpPr>
        <xdr:cNvPr id="64" name="直線コネクタ 123">
          <a:extLst>
            <a:ext uri="{FF2B5EF4-FFF2-40B4-BE49-F238E27FC236}">
              <a16:creationId xmlns:a16="http://schemas.microsoft.com/office/drawing/2014/main" id="{262FC765-6D14-45EF-B77C-E53226421901}"/>
            </a:ext>
            <a:ext uri="{147F2762-F138-4A5C-976F-8EAC2B608ADB}">
              <a16:predDERef xmlns:a16="http://schemas.microsoft.com/office/drawing/2014/main" pred="{A1A7A885-7540-4A78-829A-4DC42712C0D1}"/>
            </a:ext>
          </a:extLst>
        </xdr:cNvPr>
        <xdr:cNvCxnSpPr/>
      </xdr:nvCxnSpPr>
      <xdr:spPr>
        <a:xfrm>
          <a:off x="78676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0</xdr:colOff>
      <xdr:row>12</xdr:row>
      <xdr:rowOff>0</xdr:rowOff>
    </xdr:from>
    <xdr:to>
      <xdr:col>121</xdr:col>
      <xdr:colOff>0</xdr:colOff>
      <xdr:row>13</xdr:row>
      <xdr:rowOff>0</xdr:rowOff>
    </xdr:to>
    <xdr:cxnSp macro="">
      <xdr:nvCxnSpPr>
        <xdr:cNvPr id="65" name="直線コネクタ 124">
          <a:extLst>
            <a:ext uri="{FF2B5EF4-FFF2-40B4-BE49-F238E27FC236}">
              <a16:creationId xmlns:a16="http://schemas.microsoft.com/office/drawing/2014/main" id="{2B4382DF-22CB-40BD-802A-49B2E511E731}"/>
            </a:ext>
            <a:ext uri="{147F2762-F138-4A5C-976F-8EAC2B608ADB}">
              <a16:predDERef xmlns:a16="http://schemas.microsoft.com/office/drawing/2014/main" pred="{1EB12DBF-B144-45CD-BAC2-0F999242C419}"/>
            </a:ext>
          </a:extLst>
        </xdr:cNvPr>
        <xdr:cNvCxnSpPr/>
      </xdr:nvCxnSpPr>
      <xdr:spPr>
        <a:xfrm>
          <a:off x="80676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0</xdr:colOff>
      <xdr:row>12</xdr:row>
      <xdr:rowOff>0</xdr:rowOff>
    </xdr:from>
    <xdr:to>
      <xdr:col>124</xdr:col>
      <xdr:colOff>0</xdr:colOff>
      <xdr:row>13</xdr:row>
      <xdr:rowOff>0</xdr:rowOff>
    </xdr:to>
    <xdr:cxnSp macro="">
      <xdr:nvCxnSpPr>
        <xdr:cNvPr id="66" name="直線コネクタ 125">
          <a:extLst>
            <a:ext uri="{FF2B5EF4-FFF2-40B4-BE49-F238E27FC236}">
              <a16:creationId xmlns:a16="http://schemas.microsoft.com/office/drawing/2014/main" id="{0D4BB969-CBB4-49FF-B49F-9ACC8DF67044}"/>
            </a:ext>
            <a:ext uri="{147F2762-F138-4A5C-976F-8EAC2B608ADB}">
              <a16:predDERef xmlns:a16="http://schemas.microsoft.com/office/drawing/2014/main" pred="{6700A3D2-DEA5-418E-8043-62BCEE90E3BC}"/>
            </a:ext>
          </a:extLst>
        </xdr:cNvPr>
        <xdr:cNvCxnSpPr/>
      </xdr:nvCxnSpPr>
      <xdr:spPr>
        <a:xfrm>
          <a:off x="82677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127</xdr:col>
      <xdr:colOff>0</xdr:colOff>
      <xdr:row>12</xdr:row>
      <xdr:rowOff>0</xdr:rowOff>
    </xdr:from>
    <xdr:to>
      <xdr:col>127</xdr:col>
      <xdr:colOff>0</xdr:colOff>
      <xdr:row>13</xdr:row>
      <xdr:rowOff>0</xdr:rowOff>
    </xdr:to>
    <xdr:cxnSp macro="">
      <xdr:nvCxnSpPr>
        <xdr:cNvPr id="67" name="直線コネクタ 126">
          <a:extLst>
            <a:ext uri="{FF2B5EF4-FFF2-40B4-BE49-F238E27FC236}">
              <a16:creationId xmlns:a16="http://schemas.microsoft.com/office/drawing/2014/main" id="{EC47DE34-1121-4966-9E82-B706535B720C}"/>
            </a:ext>
            <a:ext uri="{147F2762-F138-4A5C-976F-8EAC2B608ADB}">
              <a16:predDERef xmlns:a16="http://schemas.microsoft.com/office/drawing/2014/main" pred="{1ED8B652-E414-47F6-A1AC-95DC23332920}"/>
            </a:ext>
          </a:extLst>
        </xdr:cNvPr>
        <xdr:cNvCxnSpPr/>
      </xdr:nvCxnSpPr>
      <xdr:spPr>
        <a:xfrm>
          <a:off x="84677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0</xdr:colOff>
      <xdr:row>12</xdr:row>
      <xdr:rowOff>0</xdr:rowOff>
    </xdr:from>
    <xdr:to>
      <xdr:col>130</xdr:col>
      <xdr:colOff>0</xdr:colOff>
      <xdr:row>13</xdr:row>
      <xdr:rowOff>0</xdr:rowOff>
    </xdr:to>
    <xdr:cxnSp macro="">
      <xdr:nvCxnSpPr>
        <xdr:cNvPr id="68" name="直線コネクタ 127">
          <a:extLst>
            <a:ext uri="{FF2B5EF4-FFF2-40B4-BE49-F238E27FC236}">
              <a16:creationId xmlns:a16="http://schemas.microsoft.com/office/drawing/2014/main" id="{3499700E-3D59-42C1-8BED-6EE27B32750E}"/>
            </a:ext>
            <a:ext uri="{147F2762-F138-4A5C-976F-8EAC2B608ADB}">
              <a16:predDERef xmlns:a16="http://schemas.microsoft.com/office/drawing/2014/main" pred="{0633B3E9-CCCE-4191-B548-62070C5D1607}"/>
            </a:ext>
          </a:extLst>
        </xdr:cNvPr>
        <xdr:cNvCxnSpPr/>
      </xdr:nvCxnSpPr>
      <xdr:spPr>
        <a:xfrm>
          <a:off x="86677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128</xdr:col>
      <xdr:colOff>63500</xdr:colOff>
      <xdr:row>2</xdr:row>
      <xdr:rowOff>219075</xdr:rowOff>
    </xdr:from>
    <xdr:to>
      <xdr:col>131</xdr:col>
      <xdr:colOff>63500</xdr:colOff>
      <xdr:row>2</xdr:row>
      <xdr:rowOff>428625</xdr:rowOff>
    </xdr:to>
    <xdr:grpSp>
      <xdr:nvGrpSpPr>
        <xdr:cNvPr id="69" name="グループ化 128">
          <a:extLst>
            <a:ext uri="{FF2B5EF4-FFF2-40B4-BE49-F238E27FC236}">
              <a16:creationId xmlns:a16="http://schemas.microsoft.com/office/drawing/2014/main" id="{BC21194A-72E9-4594-A275-9C8CCA7F878F}"/>
            </a:ext>
            <a:ext uri="{147F2762-F138-4A5C-976F-8EAC2B608ADB}">
              <a16:predDERef xmlns:a16="http://schemas.microsoft.com/office/drawing/2014/main" pred="{F62ABA71-E978-46F2-ABE7-3F2F53D2EF27}"/>
            </a:ext>
          </a:extLst>
        </xdr:cNvPr>
        <xdr:cNvGrpSpPr/>
      </xdr:nvGrpSpPr>
      <xdr:grpSpPr>
        <a:xfrm>
          <a:off x="8841740" y="478155"/>
          <a:ext cx="205740" cy="209550"/>
          <a:chOff x="6775450" y="704850"/>
          <a:chExt cx="209550" cy="212725"/>
        </a:xfrm>
      </xdr:grpSpPr>
      <xdr:sp macro="" textlink="">
        <xdr:nvSpPr>
          <xdr:cNvPr id="70" name="楕円 129">
            <a:extLst>
              <a:ext uri="{FF2B5EF4-FFF2-40B4-BE49-F238E27FC236}">
                <a16:creationId xmlns:a16="http://schemas.microsoft.com/office/drawing/2014/main" id="{8F9600BD-32A9-2C43-D331-4BB8B12BAE58}"/>
              </a:ext>
            </a:extLst>
          </xdr:cNvPr>
          <xdr:cNvSpPr/>
        </xdr:nvSpPr>
        <xdr:spPr>
          <a:xfrm>
            <a:off x="6775450" y="704850"/>
            <a:ext cx="209550" cy="212725"/>
          </a:xfrm>
          <a:prstGeom prst="ellipse">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1" name="テキスト ボックス 130">
            <a:extLst>
              <a:ext uri="{FF2B5EF4-FFF2-40B4-BE49-F238E27FC236}">
                <a16:creationId xmlns:a16="http://schemas.microsoft.com/office/drawing/2014/main" id="{2E0076B6-86F3-41AA-852A-035171672549}"/>
              </a:ext>
            </a:extLst>
          </xdr:cNvPr>
          <xdr:cNvSpPr txBox="1"/>
        </xdr:nvSpPr>
        <xdr:spPr>
          <a:xfrm>
            <a:off x="6810375" y="752475"/>
            <a:ext cx="139700" cy="12442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700"/>
              <a:t>公</a:t>
            </a:r>
          </a:p>
        </xdr:txBody>
      </xdr:sp>
    </xdr:grpSp>
    <xdr:clientData/>
  </xdr:twoCellAnchor>
  <xdr:oneCellAnchor>
    <xdr:from>
      <xdr:col>110</xdr:col>
      <xdr:colOff>38100</xdr:colOff>
      <xdr:row>5</xdr:row>
      <xdr:rowOff>31751</xdr:rowOff>
    </xdr:from>
    <xdr:ext cx="209550" cy="177799"/>
    <xdr:sp macro="" textlink="">
      <xdr:nvSpPr>
        <xdr:cNvPr id="72" name="テキスト ボックス 131">
          <a:extLst>
            <a:ext uri="{FF2B5EF4-FFF2-40B4-BE49-F238E27FC236}">
              <a16:creationId xmlns:a16="http://schemas.microsoft.com/office/drawing/2014/main" id="{831E66C0-89DC-41B8-BE98-5052951C070D}"/>
            </a:ext>
            <a:ext uri="{147F2762-F138-4A5C-976F-8EAC2B608ADB}">
              <a16:predDERef xmlns:a16="http://schemas.microsoft.com/office/drawing/2014/main" pred="{60C2BE65-5A2A-4331-9A22-7A124D65A22C}"/>
            </a:ext>
          </a:extLst>
        </xdr:cNvPr>
        <xdr:cNvSpPr txBox="1"/>
      </xdr:nvSpPr>
      <xdr:spPr>
        <a:xfrm>
          <a:off x="7372350" y="10318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①</a:t>
          </a:r>
        </a:p>
      </xdr:txBody>
    </xdr:sp>
    <xdr:clientData/>
  </xdr:oneCellAnchor>
  <xdr:oneCellAnchor>
    <xdr:from>
      <xdr:col>117</xdr:col>
      <xdr:colOff>41275</xdr:colOff>
      <xdr:row>5</xdr:row>
      <xdr:rowOff>22226</xdr:rowOff>
    </xdr:from>
    <xdr:ext cx="209550" cy="177799"/>
    <xdr:sp macro="" textlink="">
      <xdr:nvSpPr>
        <xdr:cNvPr id="73" name="テキスト ボックス 132">
          <a:extLst>
            <a:ext uri="{FF2B5EF4-FFF2-40B4-BE49-F238E27FC236}">
              <a16:creationId xmlns:a16="http://schemas.microsoft.com/office/drawing/2014/main" id="{BB0032F2-0BA2-46FA-8E83-F94A839EA496}"/>
            </a:ext>
            <a:ext uri="{147F2762-F138-4A5C-976F-8EAC2B608ADB}">
              <a16:predDERef xmlns:a16="http://schemas.microsoft.com/office/drawing/2014/main" pred="{3C310A5A-6071-4C4F-A486-E8D3C2727806}"/>
            </a:ext>
          </a:extLst>
        </xdr:cNvPr>
        <xdr:cNvSpPr txBox="1"/>
      </xdr:nvSpPr>
      <xdr:spPr>
        <a:xfrm>
          <a:off x="7842250" y="10223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②</a:t>
          </a:r>
        </a:p>
      </xdr:txBody>
    </xdr:sp>
    <xdr:clientData/>
  </xdr:oneCellAnchor>
  <xdr:oneCellAnchor>
    <xdr:from>
      <xdr:col>90</xdr:col>
      <xdr:colOff>25400</xdr:colOff>
      <xdr:row>9</xdr:row>
      <xdr:rowOff>215901</xdr:rowOff>
    </xdr:from>
    <xdr:ext cx="209550" cy="177799"/>
    <xdr:sp macro="" textlink="">
      <xdr:nvSpPr>
        <xdr:cNvPr id="74" name="テキスト ボックス 133">
          <a:extLst>
            <a:ext uri="{FF2B5EF4-FFF2-40B4-BE49-F238E27FC236}">
              <a16:creationId xmlns:a16="http://schemas.microsoft.com/office/drawing/2014/main" id="{B0E816C8-534C-489F-B9FE-1602E7298C0D}"/>
            </a:ext>
            <a:ext uri="{147F2762-F138-4A5C-976F-8EAC2B608ADB}">
              <a16:predDERef xmlns:a16="http://schemas.microsoft.com/office/drawing/2014/main" pred="{EBF8ABBC-B8AD-4202-A951-2EAA43CBF90F}"/>
            </a:ext>
          </a:extLst>
        </xdr:cNvPr>
        <xdr:cNvSpPr txBox="1"/>
      </xdr:nvSpPr>
      <xdr:spPr>
        <a:xfrm>
          <a:off x="6026150" y="18827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⑤</a:t>
          </a:r>
        </a:p>
      </xdr:txBody>
    </xdr:sp>
    <xdr:clientData/>
  </xdr:oneCellAnchor>
  <xdr:oneCellAnchor>
    <xdr:from>
      <xdr:col>124</xdr:col>
      <xdr:colOff>38100</xdr:colOff>
      <xdr:row>5</xdr:row>
      <xdr:rowOff>25401</xdr:rowOff>
    </xdr:from>
    <xdr:ext cx="209550" cy="177799"/>
    <xdr:sp macro="" textlink="">
      <xdr:nvSpPr>
        <xdr:cNvPr id="75" name="テキスト ボックス 134">
          <a:extLst>
            <a:ext uri="{FF2B5EF4-FFF2-40B4-BE49-F238E27FC236}">
              <a16:creationId xmlns:a16="http://schemas.microsoft.com/office/drawing/2014/main" id="{D71A6C35-1799-4D72-A4C8-0775B5DBE571}"/>
            </a:ext>
            <a:ext uri="{147F2762-F138-4A5C-976F-8EAC2B608ADB}">
              <a16:predDERef xmlns:a16="http://schemas.microsoft.com/office/drawing/2014/main" pred="{442453A4-100E-473C-8E11-D83C0413E655}"/>
            </a:ext>
          </a:extLst>
        </xdr:cNvPr>
        <xdr:cNvSpPr txBox="1"/>
      </xdr:nvSpPr>
      <xdr:spPr>
        <a:xfrm>
          <a:off x="8305800" y="1025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⑨</a:t>
          </a:r>
        </a:p>
      </xdr:txBody>
    </xdr:sp>
    <xdr:clientData/>
  </xdr:oneCellAnchor>
  <xdr:oneCellAnchor>
    <xdr:from>
      <xdr:col>103</xdr:col>
      <xdr:colOff>57150</xdr:colOff>
      <xdr:row>11</xdr:row>
      <xdr:rowOff>149226</xdr:rowOff>
    </xdr:from>
    <xdr:ext cx="209550" cy="177799"/>
    <xdr:sp macro="" textlink="">
      <xdr:nvSpPr>
        <xdr:cNvPr id="76" name="テキスト ボックス 135">
          <a:extLst>
            <a:ext uri="{FF2B5EF4-FFF2-40B4-BE49-F238E27FC236}">
              <a16:creationId xmlns:a16="http://schemas.microsoft.com/office/drawing/2014/main" id="{5FFF042A-EE10-4275-AB9A-689FD3010F28}"/>
            </a:ext>
            <a:ext uri="{147F2762-F138-4A5C-976F-8EAC2B608ADB}">
              <a16:predDERef xmlns:a16="http://schemas.microsoft.com/office/drawing/2014/main" pred="{97E416B8-D8FF-4DCC-92D2-B5B30A4DDE86}"/>
            </a:ext>
          </a:extLst>
        </xdr:cNvPr>
        <xdr:cNvSpPr txBox="1"/>
      </xdr:nvSpPr>
      <xdr:spPr>
        <a:xfrm>
          <a:off x="6924675" y="2225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⑯</a:t>
          </a:r>
        </a:p>
      </xdr:txBody>
    </xdr:sp>
    <xdr:clientData/>
  </xdr:oneCellAnchor>
  <xdr:oneCellAnchor>
    <xdr:from>
      <xdr:col>103</xdr:col>
      <xdr:colOff>44450</xdr:colOff>
      <xdr:row>14</xdr:row>
      <xdr:rowOff>107951</xdr:rowOff>
    </xdr:from>
    <xdr:ext cx="209550" cy="177799"/>
    <xdr:sp macro="" textlink="">
      <xdr:nvSpPr>
        <xdr:cNvPr id="77" name="テキスト ボックス 136">
          <a:extLst>
            <a:ext uri="{FF2B5EF4-FFF2-40B4-BE49-F238E27FC236}">
              <a16:creationId xmlns:a16="http://schemas.microsoft.com/office/drawing/2014/main" id="{D553D105-9621-4A88-8887-67EFE8FE1428}"/>
            </a:ext>
            <a:ext uri="{147F2762-F138-4A5C-976F-8EAC2B608ADB}">
              <a16:predDERef xmlns:a16="http://schemas.microsoft.com/office/drawing/2014/main" pred="{8C3F6D44-9C85-4ADB-AAF9-708B53D2193E}"/>
            </a:ext>
          </a:extLst>
        </xdr:cNvPr>
        <xdr:cNvSpPr txBox="1"/>
      </xdr:nvSpPr>
      <xdr:spPr>
        <a:xfrm>
          <a:off x="6911975" y="26987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㉑</a:t>
          </a:r>
        </a:p>
      </xdr:txBody>
    </xdr:sp>
    <xdr:clientData/>
  </xdr:oneCellAnchor>
  <xdr:oneCellAnchor>
    <xdr:from>
      <xdr:col>103</xdr:col>
      <xdr:colOff>44450</xdr:colOff>
      <xdr:row>16</xdr:row>
      <xdr:rowOff>117476</xdr:rowOff>
    </xdr:from>
    <xdr:ext cx="209550" cy="177799"/>
    <xdr:sp macro="" textlink="">
      <xdr:nvSpPr>
        <xdr:cNvPr id="78" name="テキスト ボックス 137">
          <a:extLst>
            <a:ext uri="{FF2B5EF4-FFF2-40B4-BE49-F238E27FC236}">
              <a16:creationId xmlns:a16="http://schemas.microsoft.com/office/drawing/2014/main" id="{B54CE771-1FE6-4AED-8314-8E705907EA43}"/>
            </a:ext>
            <a:ext uri="{147F2762-F138-4A5C-976F-8EAC2B608ADB}">
              <a16:predDERef xmlns:a16="http://schemas.microsoft.com/office/drawing/2014/main" pred="{950DCC82-58D8-4D3F-92F5-0399D208DD3F}"/>
            </a:ext>
          </a:extLst>
        </xdr:cNvPr>
        <xdr:cNvSpPr txBox="1"/>
      </xdr:nvSpPr>
      <xdr:spPr>
        <a:xfrm>
          <a:off x="6911975" y="32416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㉒</a:t>
          </a:r>
        </a:p>
      </xdr:txBody>
    </xdr:sp>
    <xdr:clientData/>
  </xdr:oneCellAnchor>
  <xdr:oneCellAnchor>
    <xdr:from>
      <xdr:col>103</xdr:col>
      <xdr:colOff>47625</xdr:colOff>
      <xdr:row>15</xdr:row>
      <xdr:rowOff>114301</xdr:rowOff>
    </xdr:from>
    <xdr:ext cx="209550" cy="177799"/>
    <xdr:sp macro="" textlink="">
      <xdr:nvSpPr>
        <xdr:cNvPr id="79" name="テキスト ボックス 138">
          <a:extLst>
            <a:ext uri="{FF2B5EF4-FFF2-40B4-BE49-F238E27FC236}">
              <a16:creationId xmlns:a16="http://schemas.microsoft.com/office/drawing/2014/main" id="{804A0430-DC59-499B-B72D-2B998E932F23}"/>
            </a:ext>
            <a:ext uri="{147F2762-F138-4A5C-976F-8EAC2B608ADB}">
              <a16:predDERef xmlns:a16="http://schemas.microsoft.com/office/drawing/2014/main" pred="{DE04DDE2-35E4-43E3-B0DE-CE76357C8E2C}"/>
            </a:ext>
          </a:extLst>
        </xdr:cNvPr>
        <xdr:cNvSpPr txBox="1"/>
      </xdr:nvSpPr>
      <xdr:spPr>
        <a:xfrm>
          <a:off x="6915150" y="29718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㉓</a:t>
          </a:r>
        </a:p>
      </xdr:txBody>
    </xdr:sp>
    <xdr:clientData/>
  </xdr:oneCellAnchor>
  <xdr:oneCellAnchor>
    <xdr:from>
      <xdr:col>103</xdr:col>
      <xdr:colOff>44450</xdr:colOff>
      <xdr:row>17</xdr:row>
      <xdr:rowOff>117476</xdr:rowOff>
    </xdr:from>
    <xdr:ext cx="209550" cy="177799"/>
    <xdr:sp macro="" textlink="">
      <xdr:nvSpPr>
        <xdr:cNvPr id="80" name="テキスト ボックス 139">
          <a:extLst>
            <a:ext uri="{FF2B5EF4-FFF2-40B4-BE49-F238E27FC236}">
              <a16:creationId xmlns:a16="http://schemas.microsoft.com/office/drawing/2014/main" id="{2925B023-B2B7-40ED-B4A7-37662C97D8B9}"/>
            </a:ext>
            <a:ext uri="{147F2762-F138-4A5C-976F-8EAC2B608ADB}">
              <a16:predDERef xmlns:a16="http://schemas.microsoft.com/office/drawing/2014/main" pred="{45ED40F7-EFD7-4CA7-A726-2123E2EC7BE1}"/>
            </a:ext>
          </a:extLst>
        </xdr:cNvPr>
        <xdr:cNvSpPr txBox="1"/>
      </xdr:nvSpPr>
      <xdr:spPr>
        <a:xfrm>
          <a:off x="6911975" y="350837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㉔</a:t>
          </a:r>
        </a:p>
      </xdr:txBody>
    </xdr:sp>
    <xdr:clientData/>
  </xdr:oneCellAnchor>
  <xdr:oneCellAnchor>
    <xdr:from>
      <xdr:col>115</xdr:col>
      <xdr:colOff>3175</xdr:colOff>
      <xdr:row>27</xdr:row>
      <xdr:rowOff>6351</xdr:rowOff>
    </xdr:from>
    <xdr:ext cx="209550" cy="177799"/>
    <xdr:sp macro="" textlink="">
      <xdr:nvSpPr>
        <xdr:cNvPr id="81" name="テキスト ボックス 140">
          <a:extLst>
            <a:ext uri="{FF2B5EF4-FFF2-40B4-BE49-F238E27FC236}">
              <a16:creationId xmlns:a16="http://schemas.microsoft.com/office/drawing/2014/main" id="{53F49393-CC0D-4403-99AA-0AB240EAE741}"/>
            </a:ext>
            <a:ext uri="{147F2762-F138-4A5C-976F-8EAC2B608ADB}">
              <a16:predDERef xmlns:a16="http://schemas.microsoft.com/office/drawing/2014/main" pred="{A4A89E15-89D1-4B84-81DB-FD714C778784}"/>
            </a:ext>
          </a:extLst>
        </xdr:cNvPr>
        <xdr:cNvSpPr txBox="1"/>
      </xdr:nvSpPr>
      <xdr:spPr>
        <a:xfrm>
          <a:off x="7670800" y="524510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㉕</a:t>
          </a:r>
        </a:p>
      </xdr:txBody>
    </xdr:sp>
    <xdr:clientData/>
  </xdr:oneCellAnchor>
  <xdr:oneCellAnchor>
    <xdr:from>
      <xdr:col>97</xdr:col>
      <xdr:colOff>63500</xdr:colOff>
      <xdr:row>10</xdr:row>
      <xdr:rowOff>9526</xdr:rowOff>
    </xdr:from>
    <xdr:ext cx="209550" cy="177799"/>
    <xdr:sp macro="" textlink="">
      <xdr:nvSpPr>
        <xdr:cNvPr id="82" name="テキスト ボックス 141">
          <a:extLst>
            <a:ext uri="{FF2B5EF4-FFF2-40B4-BE49-F238E27FC236}">
              <a16:creationId xmlns:a16="http://schemas.microsoft.com/office/drawing/2014/main" id="{848EC42F-B02E-43EF-8A07-745D7BFB99E9}"/>
            </a:ext>
            <a:ext uri="{147F2762-F138-4A5C-976F-8EAC2B608ADB}">
              <a16:predDERef xmlns:a16="http://schemas.microsoft.com/office/drawing/2014/main" pred="{C4B3030E-89BD-4DA2-BCCB-0CF1F67A7D50}"/>
            </a:ext>
          </a:extLst>
        </xdr:cNvPr>
        <xdr:cNvSpPr txBox="1"/>
      </xdr:nvSpPr>
      <xdr:spPr>
        <a:xfrm>
          <a:off x="6530975" y="1914526"/>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㉖</a:t>
          </a:r>
        </a:p>
      </xdr:txBody>
    </xdr:sp>
    <xdr:clientData/>
  </xdr:oneCellAnchor>
  <xdr:oneCellAnchor>
    <xdr:from>
      <xdr:col>102</xdr:col>
      <xdr:colOff>9525</xdr:colOff>
      <xdr:row>11</xdr:row>
      <xdr:rowOff>1</xdr:rowOff>
    </xdr:from>
    <xdr:ext cx="209550" cy="177799"/>
    <xdr:sp macro="" textlink="">
      <xdr:nvSpPr>
        <xdr:cNvPr id="83" name="テキスト ボックス 142">
          <a:extLst>
            <a:ext uri="{FF2B5EF4-FFF2-40B4-BE49-F238E27FC236}">
              <a16:creationId xmlns:a16="http://schemas.microsoft.com/office/drawing/2014/main" id="{682C4118-63E1-4D31-B8B3-FCA21ED200CE}"/>
            </a:ext>
            <a:ext uri="{147F2762-F138-4A5C-976F-8EAC2B608ADB}">
              <a16:predDERef xmlns:a16="http://schemas.microsoft.com/office/drawing/2014/main" pred="{20A23580-B039-431F-9953-21B7AD81EE14}"/>
            </a:ext>
          </a:extLst>
        </xdr:cNvPr>
        <xdr:cNvSpPr txBox="1"/>
      </xdr:nvSpPr>
      <xdr:spPr>
        <a:xfrm>
          <a:off x="6810375" y="20764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㉗</a:t>
          </a:r>
        </a:p>
      </xdr:txBody>
    </xdr:sp>
    <xdr:clientData/>
  </xdr:oneCellAnchor>
  <xdr:oneCellAnchor>
    <xdr:from>
      <xdr:col>103</xdr:col>
      <xdr:colOff>44450</xdr:colOff>
      <xdr:row>18</xdr:row>
      <xdr:rowOff>6351</xdr:rowOff>
    </xdr:from>
    <xdr:ext cx="209550" cy="177799"/>
    <xdr:sp macro="" textlink="">
      <xdr:nvSpPr>
        <xdr:cNvPr id="84" name="テキスト ボックス 143">
          <a:extLst>
            <a:ext uri="{FF2B5EF4-FFF2-40B4-BE49-F238E27FC236}">
              <a16:creationId xmlns:a16="http://schemas.microsoft.com/office/drawing/2014/main" id="{5FBE7646-5A01-4A2D-ACE6-4466B47C7491}"/>
            </a:ext>
            <a:ext uri="{147F2762-F138-4A5C-976F-8EAC2B608ADB}">
              <a16:predDERef xmlns:a16="http://schemas.microsoft.com/office/drawing/2014/main" pred="{BC16DE0E-0295-44AA-BC1A-EE869EA83E04}"/>
            </a:ext>
          </a:extLst>
        </xdr:cNvPr>
        <xdr:cNvSpPr txBox="1"/>
      </xdr:nvSpPr>
      <xdr:spPr>
        <a:xfrm>
          <a:off x="6911975" y="3663951"/>
          <a:ext cx="209550" cy="177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800"/>
            <a:t>㉘</a:t>
          </a:r>
        </a:p>
      </xdr:txBody>
    </xdr:sp>
    <xdr:clientData/>
  </xdr:oneCellAnchor>
  <xdr:twoCellAnchor>
    <xdr:from>
      <xdr:col>91</xdr:col>
      <xdr:colOff>28575</xdr:colOff>
      <xdr:row>30</xdr:row>
      <xdr:rowOff>12700</xdr:rowOff>
    </xdr:from>
    <xdr:to>
      <xdr:col>107</xdr:col>
      <xdr:colOff>9525</xdr:colOff>
      <xdr:row>30</xdr:row>
      <xdr:rowOff>228600</xdr:rowOff>
    </xdr:to>
    <xdr:sp macro="" textlink="">
      <xdr:nvSpPr>
        <xdr:cNvPr id="85" name="大かっこ 144">
          <a:extLst>
            <a:ext uri="{FF2B5EF4-FFF2-40B4-BE49-F238E27FC236}">
              <a16:creationId xmlns:a16="http://schemas.microsoft.com/office/drawing/2014/main" id="{78726CD8-F4AD-40EB-BE64-2199187A0EA6}"/>
            </a:ext>
            <a:ext uri="{147F2762-F138-4A5C-976F-8EAC2B608ADB}">
              <a16:predDERef xmlns:a16="http://schemas.microsoft.com/office/drawing/2014/main" pred="{A7EC3070-2AE7-4010-8B8E-EAD20C263065}"/>
            </a:ext>
          </a:extLst>
        </xdr:cNvPr>
        <xdr:cNvSpPr/>
      </xdr:nvSpPr>
      <xdr:spPr>
        <a:xfrm>
          <a:off x="6096000" y="5937250"/>
          <a:ext cx="1047750" cy="21590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90</xdr:col>
      <xdr:colOff>47625</xdr:colOff>
      <xdr:row>29</xdr:row>
      <xdr:rowOff>200025</xdr:rowOff>
    </xdr:from>
    <xdr:ext cx="1172116" cy="325730"/>
    <xdr:sp macro="" textlink="">
      <xdr:nvSpPr>
        <xdr:cNvPr id="86" name="テキスト ボックス 85">
          <a:extLst>
            <a:ext uri="{FF2B5EF4-FFF2-40B4-BE49-F238E27FC236}">
              <a16:creationId xmlns:a16="http://schemas.microsoft.com/office/drawing/2014/main" id="{F34745C5-C693-4530-B5AB-47F877A0EE68}"/>
            </a:ext>
          </a:extLst>
        </xdr:cNvPr>
        <xdr:cNvSpPr txBox="1"/>
      </xdr:nvSpPr>
      <xdr:spPr>
        <a:xfrm>
          <a:off x="6048375" y="5895975"/>
          <a:ext cx="1172116"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latin typeface="BIZ UDPゴシック" panose="020B0400000000000000" pitchFamily="50" charset="-128"/>
              <a:ea typeface="BIZ UDPゴシック" panose="020B0400000000000000" pitchFamily="50" charset="-128"/>
            </a:rPr>
            <a:t>受付店→北洋銀行</a:t>
          </a:r>
        </a:p>
        <a:p>
          <a:r>
            <a:rPr kumimoji="1" lang="ja-JP" altLang="en-US" sz="700">
              <a:latin typeface="BIZ UDPゴシック" panose="020B0400000000000000" pitchFamily="50" charset="-128"/>
              <a:ea typeface="BIZ UDPゴシック" panose="020B0400000000000000" pitchFamily="50" charset="-128"/>
            </a:rPr>
            <a:t>札幌市役所支店→札幌市</a:t>
          </a:r>
        </a:p>
      </xdr:txBody>
    </xdr:sp>
    <xdr:clientData/>
  </xdr:oneCellAnchor>
  <xdr:twoCellAnchor>
    <xdr:from>
      <xdr:col>21</xdr:col>
      <xdr:colOff>0</xdr:colOff>
      <xdr:row>12</xdr:row>
      <xdr:rowOff>0</xdr:rowOff>
    </xdr:from>
    <xdr:to>
      <xdr:col>21</xdr:col>
      <xdr:colOff>0</xdr:colOff>
      <xdr:row>13</xdr:row>
      <xdr:rowOff>0</xdr:rowOff>
    </xdr:to>
    <xdr:cxnSp macro="">
      <xdr:nvCxnSpPr>
        <xdr:cNvPr id="87" name="直線コネクタ 11">
          <a:extLst>
            <a:ext uri="{FF2B5EF4-FFF2-40B4-BE49-F238E27FC236}">
              <a16:creationId xmlns:a16="http://schemas.microsoft.com/office/drawing/2014/main" id="{5F04E06A-8848-46EC-9800-0B98B4749935}"/>
            </a:ext>
            <a:ext uri="{147F2762-F138-4A5C-976F-8EAC2B608ADB}">
              <a16:predDERef xmlns:a16="http://schemas.microsoft.com/office/drawing/2014/main" pred="{AF176915-7E34-4582-BCEF-C8ED8576EE16}"/>
            </a:ext>
          </a:extLst>
        </xdr:cNvPr>
        <xdr:cNvCxnSpPr/>
      </xdr:nvCxnSpPr>
      <xdr:spPr>
        <a:xfrm>
          <a:off x="14001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12</xdr:row>
      <xdr:rowOff>0</xdr:rowOff>
    </xdr:from>
    <xdr:to>
      <xdr:col>24</xdr:col>
      <xdr:colOff>0</xdr:colOff>
      <xdr:row>13</xdr:row>
      <xdr:rowOff>0</xdr:rowOff>
    </xdr:to>
    <xdr:cxnSp macro="">
      <xdr:nvCxnSpPr>
        <xdr:cNvPr id="88" name="直線コネクタ 13">
          <a:extLst>
            <a:ext uri="{FF2B5EF4-FFF2-40B4-BE49-F238E27FC236}">
              <a16:creationId xmlns:a16="http://schemas.microsoft.com/office/drawing/2014/main" id="{72F8F8D1-18DF-46E9-8F16-C22A88CAE54B}"/>
            </a:ext>
            <a:ext uri="{147F2762-F138-4A5C-976F-8EAC2B608ADB}">
              <a16:predDERef xmlns:a16="http://schemas.microsoft.com/office/drawing/2014/main" pred="{EEA20742-BFBD-410B-9004-6D0DB027F305}"/>
            </a:ext>
          </a:extLst>
        </xdr:cNvPr>
        <xdr:cNvCxnSpPr/>
      </xdr:nvCxnSpPr>
      <xdr:spPr>
        <a:xfrm>
          <a:off x="16002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12</xdr:row>
      <xdr:rowOff>0</xdr:rowOff>
    </xdr:from>
    <xdr:to>
      <xdr:col>27</xdr:col>
      <xdr:colOff>0</xdr:colOff>
      <xdr:row>13</xdr:row>
      <xdr:rowOff>0</xdr:rowOff>
    </xdr:to>
    <xdr:cxnSp macro="">
      <xdr:nvCxnSpPr>
        <xdr:cNvPr id="89" name="直線コネクタ 14">
          <a:extLst>
            <a:ext uri="{FF2B5EF4-FFF2-40B4-BE49-F238E27FC236}">
              <a16:creationId xmlns:a16="http://schemas.microsoft.com/office/drawing/2014/main" id="{097E1D16-81FB-44EF-86E9-F56167CE352C}"/>
            </a:ext>
            <a:ext uri="{147F2762-F138-4A5C-976F-8EAC2B608ADB}">
              <a16:predDERef xmlns:a16="http://schemas.microsoft.com/office/drawing/2014/main" pred="{0E74E0BC-066C-4DA2-9E25-4E654294CAF7}"/>
            </a:ext>
          </a:extLst>
        </xdr:cNvPr>
        <xdr:cNvCxnSpPr/>
      </xdr:nvCxnSpPr>
      <xdr:spPr>
        <a:xfrm>
          <a:off x="18002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xdr:row>
      <xdr:rowOff>0</xdr:rowOff>
    </xdr:from>
    <xdr:to>
      <xdr:col>30</xdr:col>
      <xdr:colOff>0</xdr:colOff>
      <xdr:row>13</xdr:row>
      <xdr:rowOff>0</xdr:rowOff>
    </xdr:to>
    <xdr:cxnSp macro="">
      <xdr:nvCxnSpPr>
        <xdr:cNvPr id="90" name="直線コネクタ 15">
          <a:extLst>
            <a:ext uri="{FF2B5EF4-FFF2-40B4-BE49-F238E27FC236}">
              <a16:creationId xmlns:a16="http://schemas.microsoft.com/office/drawing/2014/main" id="{D19702C0-BA1D-48DF-A041-0CEE7F7A8B74}"/>
            </a:ext>
            <a:ext uri="{147F2762-F138-4A5C-976F-8EAC2B608ADB}">
              <a16:predDERef xmlns:a16="http://schemas.microsoft.com/office/drawing/2014/main" pred="{99282B7B-ADA6-4AAC-A097-6E6AC5764DAC}"/>
            </a:ext>
          </a:extLst>
        </xdr:cNvPr>
        <xdr:cNvCxnSpPr/>
      </xdr:nvCxnSpPr>
      <xdr:spPr>
        <a:xfrm>
          <a:off x="20002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12</xdr:row>
      <xdr:rowOff>0</xdr:rowOff>
    </xdr:from>
    <xdr:to>
      <xdr:col>33</xdr:col>
      <xdr:colOff>0</xdr:colOff>
      <xdr:row>13</xdr:row>
      <xdr:rowOff>0</xdr:rowOff>
    </xdr:to>
    <xdr:cxnSp macro="">
      <xdr:nvCxnSpPr>
        <xdr:cNvPr id="91" name="直線コネクタ 16">
          <a:extLst>
            <a:ext uri="{FF2B5EF4-FFF2-40B4-BE49-F238E27FC236}">
              <a16:creationId xmlns:a16="http://schemas.microsoft.com/office/drawing/2014/main" id="{D1903AE7-C1EF-4B25-9D2D-FBED5257393A}"/>
            </a:ext>
            <a:ext uri="{147F2762-F138-4A5C-976F-8EAC2B608ADB}">
              <a16:predDERef xmlns:a16="http://schemas.microsoft.com/office/drawing/2014/main" pred="{93DBE1C3-703C-4188-BDBC-366698297053}"/>
            </a:ext>
          </a:extLst>
        </xdr:cNvPr>
        <xdr:cNvCxnSpPr/>
      </xdr:nvCxnSpPr>
      <xdr:spPr>
        <a:xfrm>
          <a:off x="220027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12</xdr:row>
      <xdr:rowOff>0</xdr:rowOff>
    </xdr:from>
    <xdr:to>
      <xdr:col>36</xdr:col>
      <xdr:colOff>0</xdr:colOff>
      <xdr:row>13</xdr:row>
      <xdr:rowOff>0</xdr:rowOff>
    </xdr:to>
    <xdr:cxnSp macro="">
      <xdr:nvCxnSpPr>
        <xdr:cNvPr id="92" name="直線コネクタ 17">
          <a:extLst>
            <a:ext uri="{FF2B5EF4-FFF2-40B4-BE49-F238E27FC236}">
              <a16:creationId xmlns:a16="http://schemas.microsoft.com/office/drawing/2014/main" id="{C09652CC-63EF-45EE-B52C-A6AF0B714FF6}"/>
            </a:ext>
            <a:ext uri="{147F2762-F138-4A5C-976F-8EAC2B608ADB}">
              <a16:predDERef xmlns:a16="http://schemas.microsoft.com/office/drawing/2014/main" pred="{DC84F29E-0993-4473-9E0D-14AFC029C622}"/>
            </a:ext>
          </a:extLst>
        </xdr:cNvPr>
        <xdr:cNvCxnSpPr/>
      </xdr:nvCxnSpPr>
      <xdr:spPr>
        <a:xfrm>
          <a:off x="240030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12</xdr:row>
      <xdr:rowOff>0</xdr:rowOff>
    </xdr:from>
    <xdr:to>
      <xdr:col>39</xdr:col>
      <xdr:colOff>0</xdr:colOff>
      <xdr:row>13</xdr:row>
      <xdr:rowOff>0</xdr:rowOff>
    </xdr:to>
    <xdr:cxnSp macro="">
      <xdr:nvCxnSpPr>
        <xdr:cNvPr id="93" name="直線コネクタ 18">
          <a:extLst>
            <a:ext uri="{FF2B5EF4-FFF2-40B4-BE49-F238E27FC236}">
              <a16:creationId xmlns:a16="http://schemas.microsoft.com/office/drawing/2014/main" id="{C6C51864-E7B9-4DB5-990F-B5500528C786}"/>
            </a:ext>
            <a:ext uri="{147F2762-F138-4A5C-976F-8EAC2B608ADB}">
              <a16:predDERef xmlns:a16="http://schemas.microsoft.com/office/drawing/2014/main" pred="{9D0F1A80-57D8-410E-A8A8-945678AC49C1}"/>
            </a:ext>
          </a:extLst>
        </xdr:cNvPr>
        <xdr:cNvCxnSpPr/>
      </xdr:nvCxnSpPr>
      <xdr:spPr>
        <a:xfrm>
          <a:off x="2600325"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12</xdr:row>
      <xdr:rowOff>0</xdr:rowOff>
    </xdr:from>
    <xdr:to>
      <xdr:col>42</xdr:col>
      <xdr:colOff>0</xdr:colOff>
      <xdr:row>13</xdr:row>
      <xdr:rowOff>0</xdr:rowOff>
    </xdr:to>
    <xdr:cxnSp macro="">
      <xdr:nvCxnSpPr>
        <xdr:cNvPr id="94" name="直線コネクタ 19">
          <a:extLst>
            <a:ext uri="{FF2B5EF4-FFF2-40B4-BE49-F238E27FC236}">
              <a16:creationId xmlns:a16="http://schemas.microsoft.com/office/drawing/2014/main" id="{576BB3B0-6B79-4855-AB87-719496463558}"/>
            </a:ext>
            <a:ext uri="{147F2762-F138-4A5C-976F-8EAC2B608ADB}">
              <a16:predDERef xmlns:a16="http://schemas.microsoft.com/office/drawing/2014/main" pred="{1E9776E6-9526-400C-9E97-BE89A3E3A045}"/>
            </a:ext>
          </a:extLst>
        </xdr:cNvPr>
        <xdr:cNvCxnSpPr/>
      </xdr:nvCxnSpPr>
      <xdr:spPr>
        <a:xfrm>
          <a:off x="2800350" y="2247900"/>
          <a:ext cx="0" cy="20955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rkad02\Redirects$\etunaga-kd\Desktop\&#23487;&#27850;&#31246;&#38306;&#20418;\&#35215;&#21063;&#26908;&#35342;\&#29305;&#21029;&#24500;&#21454;&#32013;&#20184;&#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057769/My%20Documents/&#20013;&#35895;/&#20107;&#26989;&#31246;/35_&#27096;&#24335;&#12395;&#20418;&#12427;&#12371;&#12392;/&#27861;&#20154;&#20108;&#31246;&#32013;&#20184;&#26360;ver1.01&#12497;&#12473;&#12394;&#123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シート"/>
      <sheetName val="納付書"/>
      <sheetName val="税率・納付場所"/>
    </sheetNames>
    <sheetDataSet>
      <sheetData sheetId="0">
        <row r="21">
          <cell r="C21">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欄"/>
      <sheetName val="納付書（印刷シート）"/>
    </sheetNames>
    <sheetDataSet>
      <sheetData sheetId="0">
        <row r="3">
          <cell r="P3" t="str">
            <v>空知総合振興局</v>
          </cell>
          <cell r="Q3" t="str">
            <v>050</v>
          </cell>
          <cell r="R3" t="str">
            <v>空知総合振興局</v>
          </cell>
        </row>
        <row r="4">
          <cell r="P4" t="str">
            <v>空知総合振興局　深川道税事務所</v>
          </cell>
          <cell r="Q4" t="str">
            <v>051</v>
          </cell>
          <cell r="R4" t="str">
            <v>空知総合振興局</v>
          </cell>
          <cell r="S4" t="str">
            <v>深川道税事務所</v>
          </cell>
        </row>
        <row r="5">
          <cell r="P5" t="str">
            <v>石狩振興局</v>
          </cell>
          <cell r="Q5" t="str">
            <v>010</v>
          </cell>
          <cell r="R5" t="str">
            <v>石狩振興局</v>
          </cell>
        </row>
        <row r="6">
          <cell r="P6" t="str">
            <v>後志総合振興局</v>
          </cell>
          <cell r="Q6" t="str">
            <v>040</v>
          </cell>
          <cell r="R6" t="str">
            <v>後志総合振興局</v>
          </cell>
        </row>
        <row r="7">
          <cell r="P7" t="str">
            <v>後志総合振興局　小樽道税事務所</v>
          </cell>
          <cell r="Q7" t="str">
            <v>041</v>
          </cell>
          <cell r="R7" t="str">
            <v>後志総合振興局</v>
          </cell>
          <cell r="S7" t="str">
            <v>小樽道税事務所</v>
          </cell>
        </row>
        <row r="8">
          <cell r="P8" t="str">
            <v>胆振総合振興局</v>
          </cell>
          <cell r="Q8" t="str">
            <v>100</v>
          </cell>
          <cell r="R8" t="str">
            <v>胆振総合振興局</v>
          </cell>
        </row>
        <row r="9">
          <cell r="P9" t="str">
            <v>胆振総合振興局　苫小牧道税事務所</v>
          </cell>
          <cell r="Q9" t="str">
            <v>101</v>
          </cell>
          <cell r="R9" t="str">
            <v>胆振総合振興局</v>
          </cell>
          <cell r="S9" t="str">
            <v>苫小牧道税事務所</v>
          </cell>
        </row>
        <row r="10">
          <cell r="P10" t="str">
            <v>日高振興局</v>
          </cell>
          <cell r="Q10" t="str">
            <v>110</v>
          </cell>
          <cell r="R10" t="str">
            <v>日高振興局</v>
          </cell>
        </row>
        <row r="11">
          <cell r="P11" t="str">
            <v>渡島総合振興局</v>
          </cell>
          <cell r="Q11" t="str">
            <v>020</v>
          </cell>
          <cell r="R11" t="str">
            <v>渡島総合振興局</v>
          </cell>
        </row>
        <row r="12">
          <cell r="P12" t="str">
            <v>檜山振興局</v>
          </cell>
          <cell r="Q12" t="str">
            <v>030</v>
          </cell>
          <cell r="R12" t="str">
            <v>檜山振興局</v>
          </cell>
        </row>
        <row r="13">
          <cell r="P13" t="str">
            <v>上川総合振興局</v>
          </cell>
          <cell r="Q13" t="str">
            <v>060</v>
          </cell>
          <cell r="R13" t="str">
            <v>上川総合振興局</v>
          </cell>
        </row>
        <row r="14">
          <cell r="P14" t="str">
            <v>上川総合振興局　名寄道税事務所</v>
          </cell>
          <cell r="Q14" t="str">
            <v>061</v>
          </cell>
          <cell r="R14" t="str">
            <v>上川総合振興局</v>
          </cell>
          <cell r="S14" t="str">
            <v>名寄道税事務所</v>
          </cell>
        </row>
        <row r="15">
          <cell r="P15" t="str">
            <v>留萌振興局</v>
          </cell>
          <cell r="Q15" t="str">
            <v>070</v>
          </cell>
          <cell r="R15" t="str">
            <v>留萌振興局</v>
          </cell>
        </row>
        <row r="16">
          <cell r="P16" t="str">
            <v>宗谷総合振興局</v>
          </cell>
          <cell r="Q16" t="str">
            <v>080</v>
          </cell>
          <cell r="R16" t="str">
            <v>宗谷総合振興局</v>
          </cell>
        </row>
        <row r="17">
          <cell r="P17" t="str">
            <v>オホーツク総合振興局</v>
          </cell>
          <cell r="Q17" t="str">
            <v>090</v>
          </cell>
          <cell r="R17" t="str">
            <v>オホーツク総合振興局</v>
          </cell>
        </row>
        <row r="18">
          <cell r="P18" t="str">
            <v>オホーツク総合振興局　北見道税事務所</v>
          </cell>
          <cell r="Q18" t="str">
            <v>091</v>
          </cell>
          <cell r="R18" t="str">
            <v>オホーツク総合振興局</v>
          </cell>
          <cell r="S18" t="str">
            <v>北見道税事務所</v>
          </cell>
        </row>
        <row r="19">
          <cell r="P19" t="str">
            <v>オホーツク総合振興局　紋別道税事務所</v>
          </cell>
          <cell r="Q19" t="str">
            <v>092</v>
          </cell>
          <cell r="R19" t="str">
            <v>オホーツク総合振興局</v>
          </cell>
          <cell r="S19" t="str">
            <v>紋別道税事務所</v>
          </cell>
        </row>
        <row r="20">
          <cell r="P20" t="str">
            <v>十勝総合振興局</v>
          </cell>
          <cell r="Q20" t="str">
            <v>120</v>
          </cell>
          <cell r="R20" t="str">
            <v>十勝総合振興局</v>
          </cell>
        </row>
        <row r="21">
          <cell r="P21" t="str">
            <v>釧路総合振興局</v>
          </cell>
          <cell r="Q21" t="str">
            <v>130</v>
          </cell>
          <cell r="R21" t="str">
            <v>釧路総合振興局</v>
          </cell>
        </row>
        <row r="22">
          <cell r="P22" t="str">
            <v>根室振興局</v>
          </cell>
          <cell r="Q22" t="str">
            <v>140</v>
          </cell>
          <cell r="R22" t="str">
            <v>根室振興局</v>
          </cell>
        </row>
        <row r="23">
          <cell r="P23" t="str">
            <v>札幌道税事務所</v>
          </cell>
          <cell r="Q23" t="str">
            <v>210</v>
          </cell>
          <cell r="R23" t="str">
            <v>札幌道税事務所</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M35"/>
  <sheetViews>
    <sheetView tabSelected="1" zoomScale="85" zoomScaleNormal="85" workbookViewId="0"/>
  </sheetViews>
  <sheetFormatPr defaultColWidth="9" defaultRowHeight="24.9" customHeight="1" x14ac:dyDescent="0.45"/>
  <cols>
    <col min="1" max="1" width="9" style="1"/>
    <col min="2" max="2" width="15.8984375" style="1" customWidth="1"/>
    <col min="3" max="3" width="18.09765625" style="1" bestFit="1" customWidth="1"/>
    <col min="4" max="4" width="17.19921875" style="1" customWidth="1"/>
    <col min="5" max="5" width="13.3984375" style="1" customWidth="1"/>
    <col min="6" max="6" width="12.19921875" style="1" customWidth="1"/>
    <col min="7" max="9" width="13.5" style="1" customWidth="1"/>
    <col min="10" max="12" width="14.19921875" style="1" customWidth="1"/>
    <col min="13" max="13" width="28.59765625" style="1" customWidth="1"/>
    <col min="14" max="16384" width="9" style="1"/>
  </cols>
  <sheetData>
    <row r="2" spans="2:13" ht="24.9" customHeight="1" x14ac:dyDescent="0.45">
      <c r="B2" s="1" t="s">
        <v>636</v>
      </c>
      <c r="H2" s="195"/>
      <c r="I2" s="195"/>
      <c r="J2" s="195"/>
      <c r="K2" s="195"/>
      <c r="L2" s="195"/>
      <c r="M2" s="195"/>
    </row>
    <row r="3" spans="2:13" ht="44.4" customHeight="1" x14ac:dyDescent="0.45">
      <c r="B3" s="207" t="s">
        <v>500</v>
      </c>
      <c r="C3" s="208"/>
      <c r="D3" s="208"/>
      <c r="E3" s="208"/>
      <c r="F3" s="208"/>
      <c r="G3" s="208"/>
      <c r="H3" s="195"/>
      <c r="I3" s="195"/>
      <c r="J3" s="195"/>
      <c r="K3" s="195"/>
      <c r="L3" s="195"/>
      <c r="M3" s="195"/>
    </row>
    <row r="4" spans="2:13" ht="24.9" customHeight="1" x14ac:dyDescent="0.45">
      <c r="H4" s="192"/>
      <c r="I4" s="195"/>
      <c r="J4" s="195"/>
      <c r="K4" s="195"/>
      <c r="L4" s="195"/>
      <c r="M4" s="195"/>
    </row>
    <row r="5" spans="2:13" ht="24.9" customHeight="1" x14ac:dyDescent="0.45">
      <c r="B5" s="209" t="s">
        <v>499</v>
      </c>
      <c r="C5" s="209"/>
      <c r="D5" s="133" t="s">
        <v>612</v>
      </c>
      <c r="E5" s="37">
        <v>8</v>
      </c>
      <c r="F5" s="139">
        <v>6</v>
      </c>
      <c r="G5" s="140">
        <v>20</v>
      </c>
      <c r="H5" s="192"/>
      <c r="I5" s="195"/>
      <c r="J5" s="195"/>
      <c r="K5" s="195"/>
      <c r="L5" s="195"/>
      <c r="M5" s="195"/>
    </row>
    <row r="6" spans="2:13" ht="29.1" customHeight="1" x14ac:dyDescent="0.45">
      <c r="B6" s="209" t="s">
        <v>498</v>
      </c>
      <c r="C6" s="209"/>
      <c r="D6" s="211" t="s">
        <v>501</v>
      </c>
      <c r="E6" s="211"/>
      <c r="F6" s="211"/>
      <c r="G6" s="211"/>
      <c r="H6" s="191">
        <f>LEN(D6)</f>
        <v>13</v>
      </c>
      <c r="I6" s="195"/>
      <c r="J6" s="195"/>
      <c r="K6" s="195"/>
      <c r="L6" s="195"/>
      <c r="M6" s="195"/>
    </row>
    <row r="7" spans="2:13" ht="45" customHeight="1" x14ac:dyDescent="0.45">
      <c r="B7" s="209" t="s">
        <v>4</v>
      </c>
      <c r="C7" s="212" t="s">
        <v>635</v>
      </c>
      <c r="D7" s="199" t="s">
        <v>637</v>
      </c>
      <c r="E7" s="214" t="s">
        <v>639</v>
      </c>
      <c r="F7" s="215"/>
      <c r="G7" s="216"/>
      <c r="H7" s="192"/>
      <c r="I7" s="195"/>
      <c r="J7" s="195"/>
      <c r="K7" s="195"/>
      <c r="L7" s="195"/>
      <c r="M7" s="195"/>
    </row>
    <row r="8" spans="2:13" ht="45" customHeight="1" x14ac:dyDescent="0.45">
      <c r="B8" s="209"/>
      <c r="C8" s="213"/>
      <c r="D8" s="199" t="s">
        <v>638</v>
      </c>
      <c r="E8" s="214" t="s">
        <v>640</v>
      </c>
      <c r="F8" s="215"/>
      <c r="G8" s="216"/>
      <c r="H8" s="192"/>
      <c r="I8" s="195"/>
      <c r="J8" s="195"/>
      <c r="K8" s="195"/>
      <c r="L8" s="195"/>
      <c r="M8" s="195"/>
    </row>
    <row r="9" spans="2:13" ht="45" customHeight="1" x14ac:dyDescent="0.45">
      <c r="B9" s="209"/>
      <c r="C9" s="186" t="s">
        <v>629</v>
      </c>
      <c r="D9" s="210" t="s">
        <v>633</v>
      </c>
      <c r="E9" s="210"/>
      <c r="F9" s="210"/>
      <c r="G9" s="210"/>
      <c r="H9" s="193"/>
      <c r="I9" s="195"/>
      <c r="J9" s="195"/>
      <c r="K9" s="195"/>
      <c r="L9" s="195"/>
      <c r="M9" s="195"/>
    </row>
    <row r="10" spans="2:13" ht="45" customHeight="1" x14ac:dyDescent="0.45">
      <c r="B10" s="209"/>
      <c r="C10" s="186" t="s">
        <v>502</v>
      </c>
      <c r="D10" s="200" t="s">
        <v>630</v>
      </c>
      <c r="E10" s="200"/>
      <c r="F10" s="200"/>
      <c r="G10" s="200"/>
      <c r="H10" s="192"/>
      <c r="I10" s="195"/>
      <c r="J10" s="195"/>
      <c r="K10" s="195"/>
      <c r="L10" s="195"/>
      <c r="M10" s="195"/>
    </row>
    <row r="11" spans="2:13" ht="45" customHeight="1" x14ac:dyDescent="0.45">
      <c r="B11" s="209"/>
      <c r="C11" s="35" t="s">
        <v>503</v>
      </c>
      <c r="D11" s="200" t="s">
        <v>631</v>
      </c>
      <c r="E11" s="200"/>
      <c r="F11" s="200"/>
      <c r="G11" s="200"/>
      <c r="H11" s="195"/>
      <c r="I11" s="195"/>
      <c r="J11" s="195"/>
      <c r="K11" s="195"/>
      <c r="L11" s="195"/>
      <c r="M11" s="195"/>
    </row>
    <row r="12" spans="2:13" ht="45" customHeight="1" x14ac:dyDescent="0.45">
      <c r="B12" s="209"/>
      <c r="C12" s="35" t="s">
        <v>641</v>
      </c>
      <c r="D12" s="210" t="s">
        <v>644</v>
      </c>
      <c r="E12" s="210"/>
      <c r="F12" s="210"/>
      <c r="G12" s="210"/>
      <c r="H12" s="195"/>
      <c r="I12" s="195"/>
      <c r="J12" s="195"/>
      <c r="K12" s="195"/>
      <c r="L12" s="195"/>
      <c r="M12" s="195"/>
    </row>
    <row r="13" spans="2:13" ht="21" customHeight="1" x14ac:dyDescent="0.45">
      <c r="B13" s="209" t="s">
        <v>488</v>
      </c>
      <c r="C13" s="32" t="s">
        <v>504</v>
      </c>
      <c r="D13" s="200" t="s">
        <v>513</v>
      </c>
      <c r="E13" s="200"/>
      <c r="F13" s="200"/>
      <c r="G13" s="200"/>
      <c r="H13" s="195"/>
      <c r="I13" s="195"/>
      <c r="J13" s="195"/>
      <c r="K13" s="195"/>
      <c r="L13" s="195"/>
      <c r="M13" s="195"/>
    </row>
    <row r="14" spans="2:13" ht="45" customHeight="1" x14ac:dyDescent="0.45">
      <c r="B14" s="209"/>
      <c r="C14" s="34" t="s">
        <v>505</v>
      </c>
      <c r="D14" s="200" t="s">
        <v>512</v>
      </c>
      <c r="E14" s="200"/>
      <c r="F14" s="200"/>
      <c r="G14" s="200"/>
      <c r="H14" s="195"/>
      <c r="I14" s="195"/>
      <c r="J14" s="195"/>
      <c r="K14" s="195"/>
      <c r="L14" s="195"/>
      <c r="M14" s="195"/>
    </row>
    <row r="15" spans="2:13" ht="45" customHeight="1" x14ac:dyDescent="0.45">
      <c r="B15" s="209"/>
      <c r="C15" s="32" t="s">
        <v>489</v>
      </c>
      <c r="D15" s="200" t="s">
        <v>632</v>
      </c>
      <c r="E15" s="200"/>
      <c r="F15" s="200"/>
      <c r="G15" s="200"/>
      <c r="H15" s="195"/>
    </row>
    <row r="16" spans="2:13" ht="45" customHeight="1" x14ac:dyDescent="0.45">
      <c r="B16" s="209"/>
      <c r="C16" s="34" t="s">
        <v>642</v>
      </c>
      <c r="D16" s="210" t="s">
        <v>643</v>
      </c>
      <c r="E16" s="210"/>
      <c r="F16" s="210"/>
      <c r="G16" s="210"/>
      <c r="H16" s="192"/>
    </row>
    <row r="17" spans="2:13" ht="24.9" customHeight="1" x14ac:dyDescent="0.45">
      <c r="B17" s="209" t="s">
        <v>506</v>
      </c>
      <c r="C17" s="209"/>
      <c r="D17" s="211" t="s">
        <v>514</v>
      </c>
      <c r="E17" s="211"/>
      <c r="F17" s="211"/>
      <c r="G17" s="211"/>
      <c r="H17" s="192">
        <v>9</v>
      </c>
    </row>
    <row r="18" spans="2:13" ht="24.9" customHeight="1" x14ac:dyDescent="0.45">
      <c r="B18" s="209" t="s">
        <v>509</v>
      </c>
      <c r="C18" s="32" t="s">
        <v>491</v>
      </c>
      <c r="D18" s="209" t="s">
        <v>490</v>
      </c>
      <c r="E18" s="209"/>
      <c r="F18" s="209"/>
      <c r="G18" s="209"/>
      <c r="H18" s="191"/>
    </row>
    <row r="19" spans="2:13" ht="24.9" customHeight="1" x14ac:dyDescent="0.45">
      <c r="B19" s="209"/>
      <c r="C19" s="32" t="s">
        <v>493</v>
      </c>
      <c r="D19" s="188" t="s">
        <v>0</v>
      </c>
      <c r="E19" s="36">
        <v>8</v>
      </c>
      <c r="F19" s="218" t="s">
        <v>9</v>
      </c>
      <c r="G19" s="218"/>
      <c r="H19" s="191"/>
    </row>
    <row r="20" spans="2:13" ht="24.9" customHeight="1" x14ac:dyDescent="0.45">
      <c r="B20" s="209"/>
      <c r="C20" s="32" t="s">
        <v>525</v>
      </c>
      <c r="D20" s="188" t="s">
        <v>0</v>
      </c>
      <c r="E20" s="36">
        <v>8</v>
      </c>
      <c r="F20" s="218" t="s">
        <v>1</v>
      </c>
      <c r="G20" s="218"/>
      <c r="H20" s="191"/>
    </row>
    <row r="21" spans="2:13" ht="24.9" customHeight="1" x14ac:dyDescent="0.45">
      <c r="B21" s="209"/>
      <c r="C21" s="32" t="s">
        <v>5</v>
      </c>
      <c r="D21" s="188"/>
      <c r="E21" s="36">
        <v>3</v>
      </c>
      <c r="F21" s="218" t="s">
        <v>526</v>
      </c>
      <c r="G21" s="218"/>
      <c r="H21" s="194"/>
    </row>
    <row r="22" spans="2:13" ht="24.9" customHeight="1" x14ac:dyDescent="0.45">
      <c r="B22" s="209"/>
      <c r="C22" s="32"/>
      <c r="D22" s="188" t="s">
        <v>527</v>
      </c>
      <c r="E22" s="37">
        <v>8</v>
      </c>
      <c r="F22" s="219">
        <v>5</v>
      </c>
      <c r="G22" s="219"/>
      <c r="H22" s="194"/>
    </row>
    <row r="23" spans="2:13" ht="24.9" customHeight="1" x14ac:dyDescent="0.45">
      <c r="B23" s="209"/>
      <c r="C23" s="32" t="s">
        <v>612</v>
      </c>
      <c r="D23" s="37">
        <v>8</v>
      </c>
      <c r="E23" s="156">
        <v>3</v>
      </c>
      <c r="F23" s="189" t="s">
        <v>526</v>
      </c>
      <c r="G23" s="37">
        <v>8</v>
      </c>
      <c r="H23" s="187">
        <v>4</v>
      </c>
      <c r="I23" s="154" t="s">
        <v>526</v>
      </c>
      <c r="J23" s="37">
        <v>8</v>
      </c>
      <c r="K23" s="156">
        <v>5</v>
      </c>
      <c r="L23" s="154" t="s">
        <v>526</v>
      </c>
      <c r="M23" s="32" t="str">
        <f>E23 &amp; IF(AND(H23="",K23=""), "月分", "～" &amp; IF(AND(E23&lt;&gt;"",H23&lt;&gt;"",K23&lt;&gt;""), K23, H23 &amp; K23) &amp; "月分合計")</f>
        <v>3～5月分合計</v>
      </c>
    </row>
    <row r="24" spans="2:13" ht="24.9" customHeight="1" x14ac:dyDescent="0.45">
      <c r="B24" s="209"/>
      <c r="C24" s="209" t="s">
        <v>492</v>
      </c>
      <c r="D24" s="32" t="s">
        <v>507</v>
      </c>
      <c r="E24" s="201">
        <f>'月計表（特例用）'!F43</f>
        <v>543900</v>
      </c>
      <c r="F24" s="201"/>
      <c r="G24" s="32" t="s">
        <v>507</v>
      </c>
      <c r="H24" s="203">
        <f>'月計表（特例用）'!L43</f>
        <v>393500</v>
      </c>
      <c r="I24" s="201"/>
      <c r="J24" s="32" t="s">
        <v>507</v>
      </c>
      <c r="K24" s="206">
        <f>'月計表（特例用）'!R43</f>
        <v>488500</v>
      </c>
      <c r="L24" s="201"/>
      <c r="M24" s="185">
        <f>E24+H24+K24</f>
        <v>1425900</v>
      </c>
    </row>
    <row r="25" spans="2:13" ht="24.9" customHeight="1" x14ac:dyDescent="0.45">
      <c r="B25" s="209"/>
      <c r="C25" s="209"/>
      <c r="D25" s="32" t="s">
        <v>7</v>
      </c>
      <c r="E25" s="202"/>
      <c r="F25" s="202"/>
      <c r="G25" s="32" t="s">
        <v>7</v>
      </c>
      <c r="H25" s="204"/>
      <c r="I25" s="202"/>
      <c r="J25" s="32" t="s">
        <v>7</v>
      </c>
      <c r="K25" s="202"/>
      <c r="L25" s="202"/>
      <c r="M25" s="185">
        <f>E25+H25+K25</f>
        <v>0</v>
      </c>
    </row>
    <row r="26" spans="2:13" ht="24.9" customHeight="1" x14ac:dyDescent="0.45">
      <c r="B26" s="209"/>
      <c r="C26" s="209"/>
      <c r="D26" s="32" t="s">
        <v>508</v>
      </c>
      <c r="E26" s="202"/>
      <c r="F26" s="202"/>
      <c r="G26" s="32" t="s">
        <v>508</v>
      </c>
      <c r="H26" s="204"/>
      <c r="I26" s="202"/>
      <c r="J26" s="32" t="s">
        <v>508</v>
      </c>
      <c r="K26" s="202"/>
      <c r="L26" s="202"/>
      <c r="M26" s="185">
        <f>E26+H26+K26</f>
        <v>0</v>
      </c>
    </row>
    <row r="27" spans="2:13" ht="24.9" customHeight="1" x14ac:dyDescent="0.45">
      <c r="B27" s="209"/>
      <c r="C27" s="209"/>
      <c r="D27" s="32" t="s">
        <v>8</v>
      </c>
      <c r="E27" s="201">
        <f>SUM(E24:F26)</f>
        <v>543900</v>
      </c>
      <c r="F27" s="201"/>
      <c r="G27" s="32" t="s">
        <v>8</v>
      </c>
      <c r="H27" s="205">
        <f>SUM(H24:I26)</f>
        <v>393500</v>
      </c>
      <c r="I27" s="201"/>
      <c r="J27" s="32" t="s">
        <v>8</v>
      </c>
      <c r="K27" s="201">
        <f>SUM(K24:L26)</f>
        <v>488500</v>
      </c>
      <c r="L27" s="201"/>
      <c r="M27" s="185">
        <f>E27+H27+K27</f>
        <v>1425900</v>
      </c>
    </row>
    <row r="28" spans="2:13" ht="24.9" customHeight="1" x14ac:dyDescent="0.45">
      <c r="B28" s="209" t="s">
        <v>510</v>
      </c>
      <c r="C28" s="209"/>
      <c r="D28" s="190">
        <v>10</v>
      </c>
      <c r="E28" s="217" t="s">
        <v>511</v>
      </c>
      <c r="F28" s="217"/>
      <c r="G28" s="181"/>
      <c r="H28" s="33"/>
    </row>
    <row r="29" spans="2:13" ht="24.9" customHeight="1" x14ac:dyDescent="0.45">
      <c r="B29" s="209" t="s">
        <v>613</v>
      </c>
      <c r="C29" s="209"/>
      <c r="D29" s="188" t="s">
        <v>612</v>
      </c>
      <c r="E29" s="37">
        <v>8</v>
      </c>
      <c r="F29" s="139">
        <v>6</v>
      </c>
      <c r="G29" s="140">
        <v>30</v>
      </c>
    </row>
    <row r="30" spans="2:13" ht="24.9" customHeight="1" x14ac:dyDescent="0.45">
      <c r="H30" s="33"/>
    </row>
    <row r="31" spans="2:13" ht="24.9" customHeight="1" x14ac:dyDescent="0.45">
      <c r="H31" s="33"/>
    </row>
    <row r="32" spans="2:13" ht="24.9" customHeight="1" x14ac:dyDescent="0.45">
      <c r="H32" s="33"/>
    </row>
    <row r="33" spans="8:8" ht="24.9" customHeight="1" x14ac:dyDescent="0.45">
      <c r="H33" s="33"/>
    </row>
    <row r="34" spans="8:8" ht="24.9" customHeight="1" x14ac:dyDescent="0.45">
      <c r="H34" s="33"/>
    </row>
    <row r="35" spans="8:8" ht="24.9" customHeight="1" x14ac:dyDescent="0.45">
      <c r="H35" s="33"/>
    </row>
  </sheetData>
  <sheetProtection selectLockedCells="1"/>
  <mergeCells count="41">
    <mergeCell ref="B28:C28"/>
    <mergeCell ref="E28:F28"/>
    <mergeCell ref="B29:C29"/>
    <mergeCell ref="B17:C17"/>
    <mergeCell ref="B18:B27"/>
    <mergeCell ref="C24:C27"/>
    <mergeCell ref="F20:G20"/>
    <mergeCell ref="F21:G21"/>
    <mergeCell ref="F22:G22"/>
    <mergeCell ref="D17:G17"/>
    <mergeCell ref="D18:G18"/>
    <mergeCell ref="F19:G19"/>
    <mergeCell ref="B3:G3"/>
    <mergeCell ref="B5:C5"/>
    <mergeCell ref="E26:F26"/>
    <mergeCell ref="B6:C6"/>
    <mergeCell ref="D9:G9"/>
    <mergeCell ref="D6:G6"/>
    <mergeCell ref="D10:G10"/>
    <mergeCell ref="B7:B12"/>
    <mergeCell ref="B13:B16"/>
    <mergeCell ref="D16:G16"/>
    <mergeCell ref="D13:G13"/>
    <mergeCell ref="D15:G15"/>
    <mergeCell ref="D12:G12"/>
    <mergeCell ref="C7:C8"/>
    <mergeCell ref="E7:G7"/>
    <mergeCell ref="E8:G8"/>
    <mergeCell ref="D11:G11"/>
    <mergeCell ref="D14:G14"/>
    <mergeCell ref="K27:L27"/>
    <mergeCell ref="E27:F27"/>
    <mergeCell ref="E24:F24"/>
    <mergeCell ref="E25:F25"/>
    <mergeCell ref="H24:I24"/>
    <mergeCell ref="H25:I25"/>
    <mergeCell ref="H26:I26"/>
    <mergeCell ref="H27:I27"/>
    <mergeCell ref="K24:L24"/>
    <mergeCell ref="K25:L25"/>
    <mergeCell ref="K26:L26"/>
  </mergeCells>
  <phoneticPr fontId="9"/>
  <dataValidations count="3">
    <dataValidation type="list" allowBlank="1" showInputMessage="1" showErrorMessage="1" sqref="D28" xr:uid="{8E285A71-8CCD-4052-A71E-084FAF1C3DFF}">
      <formula1>"10,12,13"</formula1>
    </dataValidation>
    <dataValidation type="textLength" allowBlank="1" showInputMessage="1" showErrorMessage="1" errorTitle="文字数オーバー" error="制限文字数を超えています。_x000a_入力内容を確認してください。" sqref="D6" xr:uid="{00000000-0002-0000-0000-000000000000}">
      <formula1>0</formula1>
      <formula2>13</formula2>
    </dataValidation>
    <dataValidation type="textLength" allowBlank="1" showInputMessage="1" showErrorMessage="1" errorTitle="文字数オーバー" error="制限文字数を超えています。_x000a_入力内容を確認してください。" sqref="K25:L26 E25:F26 H25:I26 D17" xr:uid="{00000000-0002-0000-0000-000001000000}">
      <formula1>0</formula1>
      <formula2>9</formula2>
    </dataValidation>
  </dataValidations>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C7137-8F6A-4A5E-BC80-9C5EA59E0AD5}">
  <sheetPr>
    <pageSetUpPr fitToPage="1"/>
  </sheetPr>
  <dimension ref="B2:T44"/>
  <sheetViews>
    <sheetView view="pageBreakPreview" zoomScale="90" zoomScaleNormal="100" zoomScaleSheetLayoutView="90" zoomScalePageLayoutView="55" workbookViewId="0"/>
  </sheetViews>
  <sheetFormatPr defaultColWidth="9" defaultRowHeight="21.75" customHeight="1" x14ac:dyDescent="0.45"/>
  <cols>
    <col min="1" max="1" width="9" style="143"/>
    <col min="2" max="2" width="5.8984375" style="143" bestFit="1" customWidth="1"/>
    <col min="3" max="6" width="8.59765625" style="143" customWidth="1"/>
    <col min="7" max="7" width="5.09765625" style="143" customWidth="1"/>
    <col min="8" max="12" width="8.59765625" style="143" customWidth="1"/>
    <col min="13" max="13" width="6.09765625" style="143" customWidth="1"/>
    <col min="14" max="17" width="8.59765625" style="143" customWidth="1"/>
    <col min="18" max="18" width="11" style="143" customWidth="1"/>
    <col min="19" max="19" width="5.09765625" style="143" customWidth="1"/>
    <col min="20" max="20" width="8.59765625" style="143" customWidth="1"/>
    <col min="21" max="21" width="1.69921875" style="143" customWidth="1"/>
    <col min="22" max="16384" width="9" style="143"/>
  </cols>
  <sheetData>
    <row r="2" spans="2:20" ht="25.5" customHeight="1" x14ac:dyDescent="0.45">
      <c r="B2" s="142"/>
    </row>
    <row r="3" spans="2:20" ht="33" customHeight="1" x14ac:dyDescent="0.45">
      <c r="B3" s="233" t="s">
        <v>516</v>
      </c>
      <c r="C3" s="233"/>
      <c r="D3" s="233"/>
      <c r="E3" s="233"/>
      <c r="F3" s="233"/>
      <c r="G3" s="233"/>
      <c r="H3" s="233"/>
      <c r="I3" s="233"/>
      <c r="J3" s="233"/>
      <c r="K3" s="233"/>
      <c r="L3" s="233"/>
      <c r="M3" s="233"/>
      <c r="N3" s="233"/>
      <c r="O3" s="233"/>
      <c r="P3" s="233"/>
      <c r="Q3" s="233"/>
      <c r="R3" s="233"/>
      <c r="S3" s="233"/>
      <c r="T3" s="233"/>
    </row>
    <row r="4" spans="2:20" ht="33" customHeight="1" x14ac:dyDescent="0.45">
      <c r="B4" s="152"/>
      <c r="C4" s="152"/>
      <c r="D4" s="152"/>
      <c r="E4" s="152"/>
      <c r="F4" s="152"/>
      <c r="G4" s="152"/>
      <c r="H4" s="152"/>
      <c r="I4" s="152"/>
      <c r="J4" s="152"/>
      <c r="K4" s="152"/>
      <c r="M4" s="152" t="s">
        <v>621</v>
      </c>
      <c r="N4" s="152">
        <f>入力表!E20</f>
        <v>8</v>
      </c>
      <c r="O4" s="152" t="s">
        <v>622</v>
      </c>
      <c r="P4" s="144">
        <f>入力表!E21</f>
        <v>3</v>
      </c>
      <c r="Q4" s="152" t="s">
        <v>625</v>
      </c>
      <c r="R4" s="153" t="s">
        <v>624</v>
      </c>
      <c r="S4" s="152">
        <f>入力表!F22</f>
        <v>5</v>
      </c>
      <c r="T4" s="152" t="s">
        <v>623</v>
      </c>
    </row>
    <row r="5" spans="2:20" s="144" customFormat="1" ht="33" customHeight="1" x14ac:dyDescent="0.45">
      <c r="B5" s="234" t="s">
        <v>518</v>
      </c>
      <c r="C5" s="235"/>
      <c r="D5" s="234" t="str">
        <f>入力表!D14</f>
        <v>札幌市税ホテル</v>
      </c>
      <c r="E5" s="236"/>
      <c r="F5" s="236"/>
      <c r="G5" s="236"/>
      <c r="H5" s="236"/>
      <c r="I5" s="236"/>
      <c r="J5" s="236"/>
      <c r="K5" s="235"/>
      <c r="L5" s="234" t="s">
        <v>519</v>
      </c>
      <c r="M5" s="236"/>
      <c r="N5" s="237" t="str">
        <f>入力表!D17</f>
        <v>123456789</v>
      </c>
      <c r="O5" s="238"/>
      <c r="P5" s="238"/>
      <c r="Q5" s="238"/>
      <c r="R5" s="238"/>
      <c r="S5" s="238"/>
      <c r="T5" s="238"/>
    </row>
    <row r="6" spans="2:20" ht="16.5" customHeight="1" thickBot="1" x14ac:dyDescent="0.5"/>
    <row r="7" spans="2:20" ht="21.75" customHeight="1" x14ac:dyDescent="0.45">
      <c r="B7" s="224" t="s">
        <v>520</v>
      </c>
      <c r="C7" s="155" t="s">
        <v>0</v>
      </c>
      <c r="D7" s="198">
        <f>入力表!D23</f>
        <v>8</v>
      </c>
      <c r="E7" s="145" t="s">
        <v>1</v>
      </c>
      <c r="F7" s="198">
        <f>入力表!E23</f>
        <v>3</v>
      </c>
      <c r="G7" s="229" t="s">
        <v>626</v>
      </c>
      <c r="H7" s="230"/>
      <c r="I7" s="155" t="s">
        <v>0</v>
      </c>
      <c r="J7" s="198">
        <f>IF(入力表!G23="","**",入力表!G23)</f>
        <v>8</v>
      </c>
      <c r="K7" s="145" t="s">
        <v>1</v>
      </c>
      <c r="L7" s="198">
        <f>IF(入力表!H23="","**",入力表!H23)</f>
        <v>4</v>
      </c>
      <c r="M7" s="229" t="s">
        <v>626</v>
      </c>
      <c r="N7" s="230"/>
      <c r="O7" s="155" t="s">
        <v>0</v>
      </c>
      <c r="P7" s="198">
        <f>IF(入力表!J23="","**",入力表!J23)</f>
        <v>8</v>
      </c>
      <c r="Q7" s="145" t="s">
        <v>1</v>
      </c>
      <c r="R7" s="198">
        <f>IF(入力表!K23="","**",入力表!K23)</f>
        <v>5</v>
      </c>
      <c r="S7" s="229" t="s">
        <v>626</v>
      </c>
      <c r="T7" s="230"/>
    </row>
    <row r="8" spans="2:20" ht="21.75" customHeight="1" x14ac:dyDescent="0.45">
      <c r="B8" s="225"/>
      <c r="C8" s="226" t="s">
        <v>521</v>
      </c>
      <c r="D8" s="227"/>
      <c r="E8" s="227"/>
      <c r="F8" s="227"/>
      <c r="G8" s="227"/>
      <c r="H8" s="228"/>
      <c r="I8" s="226" t="s">
        <v>521</v>
      </c>
      <c r="J8" s="227"/>
      <c r="K8" s="227"/>
      <c r="L8" s="227"/>
      <c r="M8" s="227"/>
      <c r="N8" s="228"/>
      <c r="O8" s="226" t="s">
        <v>521</v>
      </c>
      <c r="P8" s="227"/>
      <c r="Q8" s="227"/>
      <c r="R8" s="227"/>
      <c r="S8" s="227"/>
      <c r="T8" s="228"/>
    </row>
    <row r="9" spans="2:20" ht="21.75" customHeight="1" x14ac:dyDescent="0.45">
      <c r="B9" s="225"/>
      <c r="C9" s="220" t="s">
        <v>616</v>
      </c>
      <c r="D9" s="222" t="s">
        <v>617</v>
      </c>
      <c r="E9" s="222" t="s">
        <v>618</v>
      </c>
      <c r="F9" s="242" t="s">
        <v>522</v>
      </c>
      <c r="G9" s="231" t="s">
        <v>619</v>
      </c>
      <c r="H9" s="232"/>
      <c r="I9" s="220" t="s">
        <v>616</v>
      </c>
      <c r="J9" s="222" t="s">
        <v>617</v>
      </c>
      <c r="K9" s="222" t="s">
        <v>618</v>
      </c>
      <c r="L9" s="242" t="s">
        <v>522</v>
      </c>
      <c r="M9" s="231" t="s">
        <v>619</v>
      </c>
      <c r="N9" s="232"/>
      <c r="O9" s="220" t="s">
        <v>616</v>
      </c>
      <c r="P9" s="222" t="s">
        <v>617</v>
      </c>
      <c r="Q9" s="222" t="s">
        <v>618</v>
      </c>
      <c r="R9" s="242" t="s">
        <v>522</v>
      </c>
      <c r="S9" s="231" t="s">
        <v>619</v>
      </c>
      <c r="T9" s="232"/>
    </row>
    <row r="10" spans="2:20" ht="27.75" customHeight="1" x14ac:dyDescent="0.45">
      <c r="B10" s="225"/>
      <c r="C10" s="221"/>
      <c r="D10" s="223"/>
      <c r="E10" s="223"/>
      <c r="F10" s="243"/>
      <c r="G10" s="146"/>
      <c r="H10" s="147" t="s">
        <v>620</v>
      </c>
      <c r="I10" s="221"/>
      <c r="J10" s="223"/>
      <c r="K10" s="223"/>
      <c r="L10" s="243"/>
      <c r="M10" s="146"/>
      <c r="N10" s="147" t="s">
        <v>620</v>
      </c>
      <c r="O10" s="221"/>
      <c r="P10" s="223"/>
      <c r="Q10" s="223"/>
      <c r="R10" s="243"/>
      <c r="S10" s="146"/>
      <c r="T10" s="147" t="s">
        <v>620</v>
      </c>
    </row>
    <row r="11" spans="2:20" ht="28.5" customHeight="1" x14ac:dyDescent="0.2">
      <c r="B11" s="148">
        <v>1</v>
      </c>
      <c r="C11" s="157">
        <v>20</v>
      </c>
      <c r="D11" s="158">
        <v>15</v>
      </c>
      <c r="E11" s="158"/>
      <c r="F11" s="161">
        <f>SUM(C11:E11)</f>
        <v>35</v>
      </c>
      <c r="G11" s="165"/>
      <c r="H11" s="166"/>
      <c r="I11" s="157">
        <v>25</v>
      </c>
      <c r="J11" s="158">
        <v>20</v>
      </c>
      <c r="K11" s="158"/>
      <c r="L11" s="161">
        <f>SUM(I11:K11)</f>
        <v>45</v>
      </c>
      <c r="M11" s="165"/>
      <c r="N11" s="166"/>
      <c r="O11" s="157">
        <v>15</v>
      </c>
      <c r="P11" s="158">
        <v>25</v>
      </c>
      <c r="Q11" s="158"/>
      <c r="R11" s="161">
        <f>SUM(O11:Q11)</f>
        <v>40</v>
      </c>
      <c r="S11" s="165"/>
      <c r="T11" s="166"/>
    </row>
    <row r="12" spans="2:20" ht="28.5" customHeight="1" x14ac:dyDescent="0.2">
      <c r="B12" s="148">
        <v>2</v>
      </c>
      <c r="C12" s="157">
        <v>32</v>
      </c>
      <c r="D12" s="158">
        <v>21</v>
      </c>
      <c r="E12" s="158"/>
      <c r="F12" s="161">
        <f t="shared" ref="F12:F40" si="0">SUM(C12:E12)</f>
        <v>53</v>
      </c>
      <c r="G12" s="165"/>
      <c r="H12" s="166"/>
      <c r="I12" s="157">
        <v>28</v>
      </c>
      <c r="J12" s="158">
        <v>25</v>
      </c>
      <c r="K12" s="158"/>
      <c r="L12" s="161">
        <f t="shared" ref="L12:L40" si="1">SUM(I12:K12)</f>
        <v>53</v>
      </c>
      <c r="M12" s="165">
        <v>1</v>
      </c>
      <c r="N12" s="166">
        <v>1</v>
      </c>
      <c r="O12" s="157">
        <v>21</v>
      </c>
      <c r="P12" s="158">
        <v>28</v>
      </c>
      <c r="Q12" s="158"/>
      <c r="R12" s="161">
        <f t="shared" ref="R12:R40" si="2">SUM(O12:Q12)</f>
        <v>49</v>
      </c>
      <c r="S12" s="165"/>
      <c r="T12" s="166"/>
    </row>
    <row r="13" spans="2:20" ht="28.5" customHeight="1" x14ac:dyDescent="0.2">
      <c r="B13" s="148">
        <v>3</v>
      </c>
      <c r="C13" s="157">
        <v>36</v>
      </c>
      <c r="D13" s="158">
        <v>30</v>
      </c>
      <c r="E13" s="158"/>
      <c r="F13" s="161">
        <f t="shared" si="0"/>
        <v>66</v>
      </c>
      <c r="G13" s="165"/>
      <c r="H13" s="166"/>
      <c r="I13" s="157">
        <v>15</v>
      </c>
      <c r="J13" s="158">
        <v>10</v>
      </c>
      <c r="K13" s="158"/>
      <c r="L13" s="161">
        <f t="shared" si="1"/>
        <v>25</v>
      </c>
      <c r="M13" s="165"/>
      <c r="N13" s="166"/>
      <c r="O13" s="157">
        <v>30</v>
      </c>
      <c r="P13" s="158">
        <v>15</v>
      </c>
      <c r="Q13" s="158"/>
      <c r="R13" s="161">
        <f t="shared" si="2"/>
        <v>45</v>
      </c>
      <c r="S13" s="165">
        <v>1</v>
      </c>
      <c r="T13" s="166">
        <v>1</v>
      </c>
    </row>
    <row r="14" spans="2:20" ht="28.5" customHeight="1" x14ac:dyDescent="0.2">
      <c r="B14" s="148">
        <v>4</v>
      </c>
      <c r="C14" s="157">
        <v>22</v>
      </c>
      <c r="D14" s="158">
        <v>11</v>
      </c>
      <c r="E14" s="158"/>
      <c r="F14" s="161">
        <f t="shared" si="0"/>
        <v>33</v>
      </c>
      <c r="G14" s="165"/>
      <c r="H14" s="166"/>
      <c r="I14" s="157">
        <v>20</v>
      </c>
      <c r="J14" s="158">
        <v>15</v>
      </c>
      <c r="K14" s="158">
        <v>1</v>
      </c>
      <c r="L14" s="161">
        <f t="shared" si="1"/>
        <v>36</v>
      </c>
      <c r="M14" s="165"/>
      <c r="N14" s="166"/>
      <c r="O14" s="157">
        <v>11</v>
      </c>
      <c r="P14" s="158">
        <v>20</v>
      </c>
      <c r="Q14" s="158"/>
      <c r="R14" s="161">
        <f t="shared" si="2"/>
        <v>31</v>
      </c>
      <c r="S14" s="165"/>
      <c r="T14" s="166"/>
    </row>
    <row r="15" spans="2:20" ht="28.5" customHeight="1" x14ac:dyDescent="0.2">
      <c r="B15" s="148">
        <v>5</v>
      </c>
      <c r="C15" s="157">
        <v>30</v>
      </c>
      <c r="D15" s="158">
        <v>28</v>
      </c>
      <c r="E15" s="158">
        <v>1</v>
      </c>
      <c r="F15" s="161">
        <f t="shared" si="0"/>
        <v>59</v>
      </c>
      <c r="G15" s="165"/>
      <c r="H15" s="166"/>
      <c r="I15" s="157">
        <v>31</v>
      </c>
      <c r="J15" s="158">
        <v>16</v>
      </c>
      <c r="K15" s="158"/>
      <c r="L15" s="161">
        <f t="shared" si="1"/>
        <v>47</v>
      </c>
      <c r="M15" s="165"/>
      <c r="N15" s="166"/>
      <c r="O15" s="157">
        <v>28</v>
      </c>
      <c r="P15" s="158">
        <v>31</v>
      </c>
      <c r="Q15" s="158">
        <v>1</v>
      </c>
      <c r="R15" s="161">
        <f t="shared" si="2"/>
        <v>60</v>
      </c>
      <c r="S15" s="165"/>
      <c r="T15" s="166"/>
    </row>
    <row r="16" spans="2:20" ht="28.5" customHeight="1" x14ac:dyDescent="0.2">
      <c r="B16" s="148">
        <v>6</v>
      </c>
      <c r="C16" s="157">
        <v>27</v>
      </c>
      <c r="D16" s="158">
        <v>25</v>
      </c>
      <c r="E16" s="158"/>
      <c r="F16" s="161">
        <f t="shared" si="0"/>
        <v>52</v>
      </c>
      <c r="G16" s="165">
        <v>1</v>
      </c>
      <c r="H16" s="166">
        <v>1</v>
      </c>
      <c r="I16" s="157">
        <v>12</v>
      </c>
      <c r="J16" s="158">
        <v>10</v>
      </c>
      <c r="K16" s="158"/>
      <c r="L16" s="161">
        <f t="shared" si="1"/>
        <v>22</v>
      </c>
      <c r="M16" s="165"/>
      <c r="N16" s="166"/>
      <c r="O16" s="157">
        <v>25</v>
      </c>
      <c r="P16" s="158">
        <v>12</v>
      </c>
      <c r="Q16" s="158"/>
      <c r="R16" s="161">
        <f t="shared" si="2"/>
        <v>37</v>
      </c>
      <c r="S16" s="165"/>
      <c r="T16" s="166"/>
    </row>
    <row r="17" spans="2:20" ht="28.5" customHeight="1" x14ac:dyDescent="0.2">
      <c r="B17" s="148">
        <v>7</v>
      </c>
      <c r="C17" s="157">
        <v>24</v>
      </c>
      <c r="D17" s="158">
        <v>22</v>
      </c>
      <c r="E17" s="158"/>
      <c r="F17" s="161">
        <f t="shared" si="0"/>
        <v>46</v>
      </c>
      <c r="G17" s="165"/>
      <c r="H17" s="166"/>
      <c r="I17" s="157">
        <v>25</v>
      </c>
      <c r="J17" s="158">
        <v>20</v>
      </c>
      <c r="K17" s="158"/>
      <c r="L17" s="161">
        <f t="shared" si="1"/>
        <v>45</v>
      </c>
      <c r="M17" s="165">
        <v>1</v>
      </c>
      <c r="N17" s="166">
        <v>1</v>
      </c>
      <c r="O17" s="157">
        <v>22</v>
      </c>
      <c r="P17" s="158">
        <v>25</v>
      </c>
      <c r="Q17" s="158"/>
      <c r="R17" s="161">
        <f t="shared" si="2"/>
        <v>47</v>
      </c>
      <c r="S17" s="165"/>
      <c r="T17" s="166"/>
    </row>
    <row r="18" spans="2:20" ht="28.5" customHeight="1" x14ac:dyDescent="0.2">
      <c r="B18" s="148">
        <v>8</v>
      </c>
      <c r="C18" s="157">
        <v>23</v>
      </c>
      <c r="D18" s="158">
        <v>21</v>
      </c>
      <c r="E18" s="158"/>
      <c r="F18" s="161">
        <f t="shared" si="0"/>
        <v>44</v>
      </c>
      <c r="G18" s="165"/>
      <c r="H18" s="166"/>
      <c r="I18" s="157">
        <v>26</v>
      </c>
      <c r="J18" s="158">
        <v>25</v>
      </c>
      <c r="K18" s="158">
        <v>1</v>
      </c>
      <c r="L18" s="161">
        <f t="shared" si="1"/>
        <v>52</v>
      </c>
      <c r="M18" s="165"/>
      <c r="N18" s="166"/>
      <c r="O18" s="157">
        <v>21</v>
      </c>
      <c r="P18" s="158">
        <v>26</v>
      </c>
      <c r="Q18" s="158"/>
      <c r="R18" s="161">
        <f t="shared" si="2"/>
        <v>47</v>
      </c>
      <c r="S18" s="165"/>
      <c r="T18" s="166"/>
    </row>
    <row r="19" spans="2:20" ht="28.5" customHeight="1" x14ac:dyDescent="0.2">
      <c r="B19" s="148">
        <v>9</v>
      </c>
      <c r="C19" s="157">
        <v>26</v>
      </c>
      <c r="D19" s="158">
        <v>24</v>
      </c>
      <c r="E19" s="158"/>
      <c r="F19" s="161">
        <f t="shared" si="0"/>
        <v>50</v>
      </c>
      <c r="G19" s="165"/>
      <c r="H19" s="166"/>
      <c r="I19" s="157">
        <v>18</v>
      </c>
      <c r="J19" s="158">
        <v>18</v>
      </c>
      <c r="K19" s="158"/>
      <c r="L19" s="161">
        <f t="shared" si="1"/>
        <v>36</v>
      </c>
      <c r="M19" s="165"/>
      <c r="N19" s="166"/>
      <c r="O19" s="157">
        <v>24</v>
      </c>
      <c r="P19" s="158">
        <v>18</v>
      </c>
      <c r="Q19" s="158">
        <v>1</v>
      </c>
      <c r="R19" s="161">
        <f t="shared" si="2"/>
        <v>43</v>
      </c>
      <c r="S19" s="165"/>
      <c r="T19" s="166"/>
    </row>
    <row r="20" spans="2:20" ht="28.5" customHeight="1" x14ac:dyDescent="0.2">
      <c r="B20" s="148">
        <v>10</v>
      </c>
      <c r="C20" s="157">
        <v>33</v>
      </c>
      <c r="D20" s="158">
        <v>31</v>
      </c>
      <c r="E20" s="158">
        <v>1</v>
      </c>
      <c r="F20" s="161">
        <f t="shared" si="0"/>
        <v>65</v>
      </c>
      <c r="G20" s="165"/>
      <c r="H20" s="166"/>
      <c r="I20" s="157">
        <v>33</v>
      </c>
      <c r="J20" s="158">
        <v>30</v>
      </c>
      <c r="K20" s="158">
        <v>1</v>
      </c>
      <c r="L20" s="161">
        <f t="shared" si="1"/>
        <v>64</v>
      </c>
      <c r="M20" s="165"/>
      <c r="N20" s="166"/>
      <c r="O20" s="157">
        <v>31</v>
      </c>
      <c r="P20" s="158">
        <v>33</v>
      </c>
      <c r="Q20" s="158"/>
      <c r="R20" s="161">
        <f t="shared" si="2"/>
        <v>64</v>
      </c>
      <c r="S20" s="165"/>
      <c r="T20" s="166"/>
    </row>
    <row r="21" spans="2:20" ht="28.5" customHeight="1" x14ac:dyDescent="0.2">
      <c r="B21" s="148">
        <v>11</v>
      </c>
      <c r="C21" s="157">
        <v>22</v>
      </c>
      <c r="D21" s="158">
        <v>24</v>
      </c>
      <c r="E21" s="158"/>
      <c r="F21" s="161">
        <f t="shared" si="0"/>
        <v>46</v>
      </c>
      <c r="G21" s="165"/>
      <c r="H21" s="166"/>
      <c r="I21" s="157">
        <v>14</v>
      </c>
      <c r="J21" s="158">
        <v>14</v>
      </c>
      <c r="K21" s="158"/>
      <c r="L21" s="161">
        <f t="shared" si="1"/>
        <v>28</v>
      </c>
      <c r="M21" s="165"/>
      <c r="N21" s="166"/>
      <c r="O21" s="157">
        <v>24</v>
      </c>
      <c r="P21" s="158">
        <v>14</v>
      </c>
      <c r="Q21" s="158"/>
      <c r="R21" s="161">
        <f t="shared" si="2"/>
        <v>38</v>
      </c>
      <c r="S21" s="165">
        <v>1</v>
      </c>
      <c r="T21" s="166">
        <v>1</v>
      </c>
    </row>
    <row r="22" spans="2:20" ht="28.5" customHeight="1" x14ac:dyDescent="0.2">
      <c r="B22" s="148">
        <v>12</v>
      </c>
      <c r="C22" s="157">
        <v>12</v>
      </c>
      <c r="D22" s="158">
        <v>14</v>
      </c>
      <c r="E22" s="158"/>
      <c r="F22" s="161">
        <f t="shared" si="0"/>
        <v>26</v>
      </c>
      <c r="G22" s="165"/>
      <c r="H22" s="166"/>
      <c r="I22" s="157">
        <v>31</v>
      </c>
      <c r="J22" s="158">
        <v>20</v>
      </c>
      <c r="K22" s="158"/>
      <c r="L22" s="161">
        <f t="shared" si="1"/>
        <v>51</v>
      </c>
      <c r="M22" s="165"/>
      <c r="N22" s="166"/>
      <c r="O22" s="157">
        <v>14</v>
      </c>
      <c r="P22" s="158">
        <v>31</v>
      </c>
      <c r="Q22" s="158"/>
      <c r="R22" s="161">
        <f t="shared" si="2"/>
        <v>45</v>
      </c>
      <c r="S22" s="165"/>
      <c r="T22" s="166"/>
    </row>
    <row r="23" spans="2:20" ht="28.5" customHeight="1" x14ac:dyDescent="0.2">
      <c r="B23" s="148">
        <v>13</v>
      </c>
      <c r="C23" s="157">
        <v>21</v>
      </c>
      <c r="D23" s="158">
        <v>23</v>
      </c>
      <c r="E23" s="158"/>
      <c r="F23" s="161">
        <f t="shared" si="0"/>
        <v>44</v>
      </c>
      <c r="G23" s="165"/>
      <c r="H23" s="166"/>
      <c r="I23" s="157">
        <v>20</v>
      </c>
      <c r="J23" s="158">
        <v>15</v>
      </c>
      <c r="K23" s="158"/>
      <c r="L23" s="161">
        <f t="shared" si="1"/>
        <v>35</v>
      </c>
      <c r="M23" s="165"/>
      <c r="N23" s="166"/>
      <c r="O23" s="157">
        <v>23</v>
      </c>
      <c r="P23" s="158">
        <v>20</v>
      </c>
      <c r="Q23" s="158"/>
      <c r="R23" s="161">
        <f t="shared" si="2"/>
        <v>43</v>
      </c>
      <c r="S23" s="165"/>
      <c r="T23" s="166"/>
    </row>
    <row r="24" spans="2:20" ht="28.5" customHeight="1" x14ac:dyDescent="0.2">
      <c r="B24" s="148">
        <v>14</v>
      </c>
      <c r="C24" s="157">
        <v>27</v>
      </c>
      <c r="D24" s="158">
        <v>25</v>
      </c>
      <c r="E24" s="158"/>
      <c r="F24" s="161">
        <f t="shared" si="0"/>
        <v>52</v>
      </c>
      <c r="G24" s="165"/>
      <c r="H24" s="166"/>
      <c r="I24" s="157">
        <v>18</v>
      </c>
      <c r="J24" s="158">
        <v>20</v>
      </c>
      <c r="K24" s="158">
        <v>1</v>
      </c>
      <c r="L24" s="161">
        <f t="shared" si="1"/>
        <v>39</v>
      </c>
      <c r="M24" s="165"/>
      <c r="N24" s="166"/>
      <c r="O24" s="157">
        <v>25</v>
      </c>
      <c r="P24" s="158">
        <v>18</v>
      </c>
      <c r="Q24" s="158"/>
      <c r="R24" s="161">
        <f t="shared" si="2"/>
        <v>43</v>
      </c>
      <c r="S24" s="165"/>
      <c r="T24" s="166"/>
    </row>
    <row r="25" spans="2:20" ht="28.5" customHeight="1" x14ac:dyDescent="0.2">
      <c r="B25" s="148">
        <v>15</v>
      </c>
      <c r="C25" s="157">
        <v>28</v>
      </c>
      <c r="D25" s="158">
        <v>26</v>
      </c>
      <c r="E25" s="158"/>
      <c r="F25" s="161">
        <f t="shared" si="0"/>
        <v>54</v>
      </c>
      <c r="G25" s="165">
        <v>1</v>
      </c>
      <c r="H25" s="166"/>
      <c r="I25" s="157">
        <v>19</v>
      </c>
      <c r="J25" s="158">
        <v>14</v>
      </c>
      <c r="K25" s="158"/>
      <c r="L25" s="161">
        <f t="shared" si="1"/>
        <v>33</v>
      </c>
      <c r="M25" s="165"/>
      <c r="N25" s="166"/>
      <c r="O25" s="157">
        <v>26</v>
      </c>
      <c r="P25" s="158">
        <v>19</v>
      </c>
      <c r="Q25" s="158"/>
      <c r="R25" s="161">
        <f t="shared" si="2"/>
        <v>45</v>
      </c>
      <c r="S25" s="165"/>
      <c r="T25" s="166"/>
    </row>
    <row r="26" spans="2:20" ht="28.5" customHeight="1" x14ac:dyDescent="0.2">
      <c r="B26" s="148">
        <v>16</v>
      </c>
      <c r="C26" s="157">
        <v>25</v>
      </c>
      <c r="D26" s="158">
        <v>23</v>
      </c>
      <c r="E26" s="158"/>
      <c r="F26" s="161">
        <f t="shared" si="0"/>
        <v>48</v>
      </c>
      <c r="G26" s="165"/>
      <c r="H26" s="166"/>
      <c r="I26" s="157">
        <v>30</v>
      </c>
      <c r="J26" s="158">
        <v>13</v>
      </c>
      <c r="K26" s="158"/>
      <c r="L26" s="161">
        <f t="shared" si="1"/>
        <v>43</v>
      </c>
      <c r="M26" s="165"/>
      <c r="N26" s="166"/>
      <c r="O26" s="157">
        <v>23</v>
      </c>
      <c r="P26" s="158">
        <v>30</v>
      </c>
      <c r="Q26" s="158">
        <v>1</v>
      </c>
      <c r="R26" s="161">
        <f t="shared" si="2"/>
        <v>54</v>
      </c>
      <c r="S26" s="165"/>
      <c r="T26" s="166"/>
    </row>
    <row r="27" spans="2:20" ht="28.5" customHeight="1" x14ac:dyDescent="0.2">
      <c r="B27" s="148">
        <v>17</v>
      </c>
      <c r="C27" s="157">
        <v>26</v>
      </c>
      <c r="D27" s="158">
        <v>24</v>
      </c>
      <c r="E27" s="158"/>
      <c r="F27" s="161">
        <f t="shared" si="0"/>
        <v>50</v>
      </c>
      <c r="G27" s="165"/>
      <c r="H27" s="166"/>
      <c r="I27" s="157">
        <v>31</v>
      </c>
      <c r="J27" s="158">
        <v>24</v>
      </c>
      <c r="K27" s="158"/>
      <c r="L27" s="161">
        <f t="shared" si="1"/>
        <v>55</v>
      </c>
      <c r="M27" s="165"/>
      <c r="N27" s="166"/>
      <c r="O27" s="157">
        <v>24</v>
      </c>
      <c r="P27" s="158">
        <v>31</v>
      </c>
      <c r="Q27" s="158"/>
      <c r="R27" s="161">
        <f t="shared" si="2"/>
        <v>55</v>
      </c>
      <c r="S27" s="165"/>
      <c r="T27" s="166"/>
    </row>
    <row r="28" spans="2:20" ht="28.5" customHeight="1" x14ac:dyDescent="0.2">
      <c r="B28" s="148">
        <v>18</v>
      </c>
      <c r="C28" s="157">
        <v>18</v>
      </c>
      <c r="D28" s="158">
        <v>16</v>
      </c>
      <c r="E28" s="158"/>
      <c r="F28" s="161">
        <f t="shared" si="0"/>
        <v>34</v>
      </c>
      <c r="G28" s="165"/>
      <c r="H28" s="166"/>
      <c r="I28" s="157">
        <v>22</v>
      </c>
      <c r="J28" s="158">
        <v>20</v>
      </c>
      <c r="K28" s="158"/>
      <c r="L28" s="161">
        <f t="shared" si="1"/>
        <v>42</v>
      </c>
      <c r="M28" s="165"/>
      <c r="N28" s="166"/>
      <c r="O28" s="157">
        <v>16</v>
      </c>
      <c r="P28" s="158">
        <v>22</v>
      </c>
      <c r="Q28" s="158"/>
      <c r="R28" s="161">
        <f t="shared" si="2"/>
        <v>38</v>
      </c>
      <c r="S28" s="165"/>
      <c r="T28" s="166"/>
    </row>
    <row r="29" spans="2:20" ht="28.5" customHeight="1" x14ac:dyDescent="0.2">
      <c r="B29" s="148">
        <v>19</v>
      </c>
      <c r="C29" s="157">
        <v>22</v>
      </c>
      <c r="D29" s="158">
        <v>20</v>
      </c>
      <c r="E29" s="158"/>
      <c r="F29" s="161">
        <f t="shared" si="0"/>
        <v>42</v>
      </c>
      <c r="G29" s="165"/>
      <c r="H29" s="166"/>
      <c r="I29" s="157">
        <v>16</v>
      </c>
      <c r="J29" s="158">
        <v>14</v>
      </c>
      <c r="K29" s="158"/>
      <c r="L29" s="161">
        <f t="shared" si="1"/>
        <v>30</v>
      </c>
      <c r="M29" s="165"/>
      <c r="N29" s="166"/>
      <c r="O29" s="157">
        <v>20</v>
      </c>
      <c r="P29" s="158">
        <v>16</v>
      </c>
      <c r="Q29" s="158"/>
      <c r="R29" s="161">
        <f t="shared" si="2"/>
        <v>36</v>
      </c>
      <c r="S29" s="165"/>
      <c r="T29" s="166"/>
    </row>
    <row r="30" spans="2:20" ht="28.5" customHeight="1" x14ac:dyDescent="0.2">
      <c r="B30" s="148">
        <v>20</v>
      </c>
      <c r="C30" s="157">
        <v>23</v>
      </c>
      <c r="D30" s="158">
        <v>25</v>
      </c>
      <c r="E30" s="158"/>
      <c r="F30" s="161">
        <f t="shared" si="0"/>
        <v>48</v>
      </c>
      <c r="G30" s="165"/>
      <c r="H30" s="166"/>
      <c r="I30" s="157">
        <v>17</v>
      </c>
      <c r="J30" s="158">
        <v>16</v>
      </c>
      <c r="K30" s="158"/>
      <c r="L30" s="161">
        <f t="shared" si="1"/>
        <v>33</v>
      </c>
      <c r="M30" s="165"/>
      <c r="N30" s="166"/>
      <c r="O30" s="157">
        <v>25</v>
      </c>
      <c r="P30" s="158">
        <v>17</v>
      </c>
      <c r="Q30" s="158">
        <v>1</v>
      </c>
      <c r="R30" s="161">
        <f t="shared" si="2"/>
        <v>43</v>
      </c>
      <c r="S30" s="165"/>
      <c r="T30" s="166"/>
    </row>
    <row r="31" spans="2:20" ht="28.5" customHeight="1" x14ac:dyDescent="0.2">
      <c r="B31" s="148">
        <v>21</v>
      </c>
      <c r="C31" s="157">
        <v>30</v>
      </c>
      <c r="D31" s="158">
        <v>28</v>
      </c>
      <c r="E31" s="158">
        <v>1</v>
      </c>
      <c r="F31" s="161">
        <f t="shared" si="0"/>
        <v>59</v>
      </c>
      <c r="G31" s="165"/>
      <c r="H31" s="166"/>
      <c r="I31" s="157">
        <v>18</v>
      </c>
      <c r="J31" s="158">
        <v>10</v>
      </c>
      <c r="K31" s="158">
        <v>1</v>
      </c>
      <c r="L31" s="161">
        <f t="shared" si="1"/>
        <v>29</v>
      </c>
      <c r="M31" s="165"/>
      <c r="N31" s="166"/>
      <c r="O31" s="157">
        <v>28</v>
      </c>
      <c r="P31" s="158">
        <v>18</v>
      </c>
      <c r="Q31" s="158"/>
      <c r="R31" s="161">
        <f t="shared" si="2"/>
        <v>46</v>
      </c>
      <c r="S31" s="165"/>
      <c r="T31" s="166"/>
    </row>
    <row r="32" spans="2:20" ht="28.5" customHeight="1" x14ac:dyDescent="0.2">
      <c r="B32" s="148">
        <v>22</v>
      </c>
      <c r="C32" s="157">
        <v>31</v>
      </c>
      <c r="D32" s="158">
        <v>33</v>
      </c>
      <c r="E32" s="158">
        <v>2</v>
      </c>
      <c r="F32" s="161">
        <f t="shared" si="0"/>
        <v>66</v>
      </c>
      <c r="G32" s="165">
        <v>1</v>
      </c>
      <c r="H32" s="166"/>
      <c r="I32" s="157">
        <v>20</v>
      </c>
      <c r="J32" s="158">
        <v>11</v>
      </c>
      <c r="K32" s="158"/>
      <c r="L32" s="161">
        <f t="shared" si="1"/>
        <v>31</v>
      </c>
      <c r="M32" s="165"/>
      <c r="N32" s="166"/>
      <c r="O32" s="157">
        <v>33</v>
      </c>
      <c r="P32" s="158">
        <v>20</v>
      </c>
      <c r="Q32" s="158"/>
      <c r="R32" s="161">
        <f t="shared" si="2"/>
        <v>53</v>
      </c>
      <c r="S32" s="165"/>
      <c r="T32" s="166"/>
    </row>
    <row r="33" spans="2:20" ht="28.5" customHeight="1" x14ac:dyDescent="0.2">
      <c r="B33" s="148">
        <v>23</v>
      </c>
      <c r="C33" s="157">
        <v>32</v>
      </c>
      <c r="D33" s="158">
        <v>30</v>
      </c>
      <c r="E33" s="158"/>
      <c r="F33" s="161">
        <f t="shared" si="0"/>
        <v>62</v>
      </c>
      <c r="G33" s="165"/>
      <c r="H33" s="166"/>
      <c r="I33" s="157">
        <v>24</v>
      </c>
      <c r="J33" s="158">
        <v>5</v>
      </c>
      <c r="K33" s="158"/>
      <c r="L33" s="161">
        <f t="shared" si="1"/>
        <v>29</v>
      </c>
      <c r="M33" s="165"/>
      <c r="N33" s="166"/>
      <c r="O33" s="157">
        <v>30</v>
      </c>
      <c r="P33" s="158">
        <v>24</v>
      </c>
      <c r="Q33" s="158"/>
      <c r="R33" s="161">
        <f t="shared" si="2"/>
        <v>54</v>
      </c>
      <c r="S33" s="165"/>
      <c r="T33" s="166"/>
    </row>
    <row r="34" spans="2:20" ht="28.5" customHeight="1" x14ac:dyDescent="0.2">
      <c r="B34" s="148">
        <v>24</v>
      </c>
      <c r="C34" s="157">
        <v>24</v>
      </c>
      <c r="D34" s="158">
        <v>22</v>
      </c>
      <c r="E34" s="158"/>
      <c r="F34" s="161">
        <f t="shared" si="0"/>
        <v>46</v>
      </c>
      <c r="G34" s="165"/>
      <c r="H34" s="166"/>
      <c r="I34" s="157">
        <v>26</v>
      </c>
      <c r="J34" s="158">
        <v>12</v>
      </c>
      <c r="K34" s="158">
        <v>1</v>
      </c>
      <c r="L34" s="161">
        <f t="shared" si="1"/>
        <v>39</v>
      </c>
      <c r="M34" s="165"/>
      <c r="N34" s="166"/>
      <c r="O34" s="157">
        <v>22</v>
      </c>
      <c r="P34" s="158">
        <v>26</v>
      </c>
      <c r="Q34" s="158"/>
      <c r="R34" s="161">
        <f t="shared" si="2"/>
        <v>48</v>
      </c>
      <c r="S34" s="165"/>
      <c r="T34" s="166"/>
    </row>
    <row r="35" spans="2:20" ht="28.5" customHeight="1" x14ac:dyDescent="0.2">
      <c r="B35" s="148">
        <v>25</v>
      </c>
      <c r="C35" s="157">
        <v>26</v>
      </c>
      <c r="D35" s="158">
        <v>28</v>
      </c>
      <c r="E35" s="158"/>
      <c r="F35" s="161">
        <f t="shared" si="0"/>
        <v>54</v>
      </c>
      <c r="G35" s="165"/>
      <c r="H35" s="166"/>
      <c r="I35" s="157">
        <v>31</v>
      </c>
      <c r="J35" s="158">
        <v>20</v>
      </c>
      <c r="K35" s="158"/>
      <c r="L35" s="161">
        <f t="shared" si="1"/>
        <v>51</v>
      </c>
      <c r="M35" s="165">
        <v>100</v>
      </c>
      <c r="N35" s="166"/>
      <c r="O35" s="157">
        <v>28</v>
      </c>
      <c r="P35" s="158">
        <v>31</v>
      </c>
      <c r="Q35" s="158"/>
      <c r="R35" s="161">
        <f t="shared" si="2"/>
        <v>59</v>
      </c>
      <c r="S35" s="165"/>
      <c r="T35" s="166"/>
    </row>
    <row r="36" spans="2:20" ht="28.5" customHeight="1" x14ac:dyDescent="0.2">
      <c r="B36" s="148">
        <v>26</v>
      </c>
      <c r="C36" s="157">
        <v>28</v>
      </c>
      <c r="D36" s="158">
        <v>30</v>
      </c>
      <c r="E36" s="158"/>
      <c r="F36" s="161">
        <f t="shared" si="0"/>
        <v>58</v>
      </c>
      <c r="G36" s="165"/>
      <c r="H36" s="166"/>
      <c r="I36" s="157">
        <v>10</v>
      </c>
      <c r="J36" s="158">
        <v>21</v>
      </c>
      <c r="K36" s="158">
        <v>1</v>
      </c>
      <c r="L36" s="161">
        <f t="shared" si="1"/>
        <v>32</v>
      </c>
      <c r="M36" s="165"/>
      <c r="N36" s="166"/>
      <c r="O36" s="157">
        <v>30</v>
      </c>
      <c r="P36" s="158">
        <v>10</v>
      </c>
      <c r="Q36" s="158"/>
      <c r="R36" s="161">
        <f t="shared" si="2"/>
        <v>40</v>
      </c>
      <c r="S36" s="165"/>
      <c r="T36" s="166"/>
    </row>
    <row r="37" spans="2:20" ht="28.5" customHeight="1" x14ac:dyDescent="0.2">
      <c r="B37" s="148">
        <v>27</v>
      </c>
      <c r="C37" s="157">
        <v>30</v>
      </c>
      <c r="D37" s="158">
        <v>29</v>
      </c>
      <c r="E37" s="158"/>
      <c r="F37" s="161">
        <f t="shared" si="0"/>
        <v>59</v>
      </c>
      <c r="G37" s="165"/>
      <c r="H37" s="166"/>
      <c r="I37" s="157">
        <v>11</v>
      </c>
      <c r="J37" s="158">
        <v>11</v>
      </c>
      <c r="K37" s="158"/>
      <c r="L37" s="161">
        <f t="shared" si="1"/>
        <v>22</v>
      </c>
      <c r="M37" s="165"/>
      <c r="N37" s="166"/>
      <c r="O37" s="157">
        <v>29</v>
      </c>
      <c r="P37" s="158">
        <v>11</v>
      </c>
      <c r="Q37" s="158"/>
      <c r="R37" s="161">
        <f t="shared" si="2"/>
        <v>40</v>
      </c>
      <c r="S37" s="165"/>
      <c r="T37" s="166"/>
    </row>
    <row r="38" spans="2:20" ht="28.5" customHeight="1" x14ac:dyDescent="0.2">
      <c r="B38" s="148">
        <v>28</v>
      </c>
      <c r="C38" s="157">
        <v>31</v>
      </c>
      <c r="D38" s="158">
        <v>24</v>
      </c>
      <c r="E38" s="158"/>
      <c r="F38" s="161">
        <f t="shared" si="0"/>
        <v>55</v>
      </c>
      <c r="G38" s="165"/>
      <c r="H38" s="166"/>
      <c r="I38" s="157">
        <v>13</v>
      </c>
      <c r="J38" s="158">
        <v>12</v>
      </c>
      <c r="K38" s="158"/>
      <c r="L38" s="161">
        <f t="shared" si="1"/>
        <v>25</v>
      </c>
      <c r="M38" s="165"/>
      <c r="N38" s="166"/>
      <c r="O38" s="157">
        <v>24</v>
      </c>
      <c r="P38" s="158">
        <v>13</v>
      </c>
      <c r="Q38" s="158"/>
      <c r="R38" s="161">
        <f t="shared" si="2"/>
        <v>37</v>
      </c>
      <c r="S38" s="165"/>
      <c r="T38" s="166"/>
    </row>
    <row r="39" spans="2:20" ht="28.5" customHeight="1" x14ac:dyDescent="0.2">
      <c r="B39" s="148">
        <v>29</v>
      </c>
      <c r="C39" s="157">
        <v>24</v>
      </c>
      <c r="D39" s="158">
        <v>29</v>
      </c>
      <c r="E39" s="158"/>
      <c r="F39" s="161">
        <f t="shared" si="0"/>
        <v>53</v>
      </c>
      <c r="G39" s="165"/>
      <c r="H39" s="166"/>
      <c r="I39" s="157">
        <v>15</v>
      </c>
      <c r="J39" s="158">
        <v>13</v>
      </c>
      <c r="K39" s="158"/>
      <c r="L39" s="161">
        <f t="shared" si="1"/>
        <v>28</v>
      </c>
      <c r="M39" s="165"/>
      <c r="N39" s="166"/>
      <c r="O39" s="157">
        <v>29</v>
      </c>
      <c r="P39" s="158">
        <v>15</v>
      </c>
      <c r="Q39" s="158"/>
      <c r="R39" s="161">
        <f t="shared" si="2"/>
        <v>44</v>
      </c>
      <c r="S39" s="165"/>
      <c r="T39" s="166"/>
    </row>
    <row r="40" spans="2:20" ht="28.5" customHeight="1" x14ac:dyDescent="0.2">
      <c r="B40" s="148">
        <v>30</v>
      </c>
      <c r="C40" s="157">
        <v>26</v>
      </c>
      <c r="D40" s="158">
        <v>24</v>
      </c>
      <c r="E40" s="158"/>
      <c r="F40" s="161">
        <f t="shared" si="0"/>
        <v>50</v>
      </c>
      <c r="G40" s="165"/>
      <c r="H40" s="166"/>
      <c r="I40" s="157">
        <v>20</v>
      </c>
      <c r="J40" s="158">
        <v>13</v>
      </c>
      <c r="K40" s="158"/>
      <c r="L40" s="161">
        <f t="shared" si="1"/>
        <v>33</v>
      </c>
      <c r="M40" s="165"/>
      <c r="N40" s="166"/>
      <c r="O40" s="157">
        <v>24</v>
      </c>
      <c r="P40" s="158">
        <v>20</v>
      </c>
      <c r="Q40" s="158">
        <v>1</v>
      </c>
      <c r="R40" s="161">
        <f t="shared" si="2"/>
        <v>45</v>
      </c>
      <c r="S40" s="165"/>
      <c r="T40" s="166"/>
    </row>
    <row r="41" spans="2:20" ht="28.5" customHeight="1" thickBot="1" x14ac:dyDescent="0.25">
      <c r="B41" s="149">
        <v>31</v>
      </c>
      <c r="C41" s="157">
        <v>24</v>
      </c>
      <c r="D41" s="158">
        <v>20</v>
      </c>
      <c r="E41" s="158"/>
      <c r="F41" s="161">
        <f>SUM(C41:E41)</f>
        <v>44</v>
      </c>
      <c r="G41" s="167"/>
      <c r="H41" s="168"/>
      <c r="I41" s="157"/>
      <c r="J41" s="158"/>
      <c r="K41" s="158"/>
      <c r="L41" s="161">
        <f>SUM(I41:K41)</f>
        <v>0</v>
      </c>
      <c r="M41" s="167"/>
      <c r="N41" s="168"/>
      <c r="O41" s="157">
        <v>20</v>
      </c>
      <c r="P41" s="158">
        <v>11</v>
      </c>
      <c r="Q41" s="158"/>
      <c r="R41" s="161">
        <f>SUM(O41:Q41)</f>
        <v>31</v>
      </c>
      <c r="S41" s="167"/>
      <c r="T41" s="168"/>
    </row>
    <row r="42" spans="2:20" ht="39.75" customHeight="1" thickTop="1" thickBot="1" x14ac:dyDescent="0.25">
      <c r="B42" s="150" t="s">
        <v>522</v>
      </c>
      <c r="C42" s="159">
        <f t="shared" ref="C42:T42" si="3">SUM(C11:C41)</f>
        <v>803</v>
      </c>
      <c r="D42" s="160">
        <f t="shared" si="3"/>
        <v>745</v>
      </c>
      <c r="E42" s="160">
        <f t="shared" si="3"/>
        <v>5</v>
      </c>
      <c r="F42" s="164">
        <f t="shared" si="3"/>
        <v>1553</v>
      </c>
      <c r="G42" s="169">
        <f t="shared" si="3"/>
        <v>3</v>
      </c>
      <c r="H42" s="170">
        <f t="shared" si="3"/>
        <v>1</v>
      </c>
      <c r="I42" s="162">
        <f t="shared" si="3"/>
        <v>639</v>
      </c>
      <c r="J42" s="160">
        <f t="shared" si="3"/>
        <v>487</v>
      </c>
      <c r="K42" s="160">
        <f t="shared" si="3"/>
        <v>7</v>
      </c>
      <c r="L42" s="162">
        <f t="shared" si="3"/>
        <v>1133</v>
      </c>
      <c r="M42" s="169">
        <f t="shared" si="3"/>
        <v>102</v>
      </c>
      <c r="N42" s="170">
        <f t="shared" si="3"/>
        <v>2</v>
      </c>
      <c r="O42" s="162">
        <f t="shared" si="3"/>
        <v>745</v>
      </c>
      <c r="P42" s="160">
        <f t="shared" si="3"/>
        <v>650</v>
      </c>
      <c r="Q42" s="160">
        <f t="shared" si="3"/>
        <v>5</v>
      </c>
      <c r="R42" s="162">
        <f t="shared" si="3"/>
        <v>1400</v>
      </c>
      <c r="S42" s="169">
        <f t="shared" si="3"/>
        <v>2</v>
      </c>
      <c r="T42" s="170">
        <f t="shared" si="3"/>
        <v>2</v>
      </c>
    </row>
    <row r="43" spans="2:20" ht="39.75" customHeight="1" x14ac:dyDescent="0.45">
      <c r="B43" s="172" t="s">
        <v>627</v>
      </c>
      <c r="C43" s="173">
        <f>C42*300</f>
        <v>240900</v>
      </c>
      <c r="D43" s="173">
        <f>D42*400</f>
        <v>298000</v>
      </c>
      <c r="E43" s="173">
        <f>E42*1000</f>
        <v>5000</v>
      </c>
      <c r="F43" s="173">
        <f>SUM(C43:E43)</f>
        <v>543900</v>
      </c>
      <c r="G43" s="179" t="s">
        <v>523</v>
      </c>
      <c r="H43" s="163"/>
      <c r="I43" s="174">
        <f>I42*300</f>
        <v>191700</v>
      </c>
      <c r="J43" s="175">
        <f>J42*400</f>
        <v>194800</v>
      </c>
      <c r="K43" s="173">
        <f>K42*1000</f>
        <v>7000</v>
      </c>
      <c r="L43" s="173">
        <f>SUM(I43:K43)</f>
        <v>393500</v>
      </c>
      <c r="M43" s="180" t="s">
        <v>523</v>
      </c>
      <c r="N43" s="163"/>
      <c r="O43" s="176">
        <f>O42*300</f>
        <v>223500</v>
      </c>
      <c r="P43" s="175">
        <f>P42*400</f>
        <v>260000</v>
      </c>
      <c r="Q43" s="173">
        <f>Q42*1000</f>
        <v>5000</v>
      </c>
      <c r="R43" s="173">
        <f>SUM(O43:Q43)</f>
        <v>488500</v>
      </c>
      <c r="S43" s="180" t="s">
        <v>523</v>
      </c>
      <c r="T43" s="178"/>
    </row>
    <row r="44" spans="2:20" s="151" customFormat="1" ht="65.25" customHeight="1" x14ac:dyDescent="0.45">
      <c r="B44" s="244" t="s">
        <v>524</v>
      </c>
      <c r="C44" s="244"/>
      <c r="D44" s="244"/>
      <c r="E44" s="244"/>
      <c r="F44" s="244"/>
      <c r="G44" s="244"/>
      <c r="H44" s="244"/>
      <c r="I44" s="244"/>
      <c r="J44" s="244"/>
      <c r="K44" s="244"/>
      <c r="L44" s="244"/>
      <c r="M44" s="244"/>
      <c r="N44" s="244"/>
      <c r="O44" s="239" t="s">
        <v>628</v>
      </c>
      <c r="P44" s="240"/>
      <c r="Q44" s="241"/>
      <c r="R44" s="184">
        <f>F43+L43+R43</f>
        <v>1425900</v>
      </c>
      <c r="S44" s="171" t="s">
        <v>3</v>
      </c>
      <c r="T44" s="177"/>
    </row>
  </sheetData>
  <mergeCells count="29">
    <mergeCell ref="S7:T7"/>
    <mergeCell ref="O44:Q44"/>
    <mergeCell ref="O8:T8"/>
    <mergeCell ref="C9:C10"/>
    <mergeCell ref="D9:D10"/>
    <mergeCell ref="E9:E10"/>
    <mergeCell ref="K9:K10"/>
    <mergeCell ref="L9:L10"/>
    <mergeCell ref="B44:N44"/>
    <mergeCell ref="M9:N9"/>
    <mergeCell ref="O9:O10"/>
    <mergeCell ref="P9:P10"/>
    <mergeCell ref="Q9:Q10"/>
    <mergeCell ref="R9:R10"/>
    <mergeCell ref="S9:T9"/>
    <mergeCell ref="F9:F10"/>
    <mergeCell ref="B3:T3"/>
    <mergeCell ref="B5:C5"/>
    <mergeCell ref="D5:K5"/>
    <mergeCell ref="L5:M5"/>
    <mergeCell ref="N5:T5"/>
    <mergeCell ref="I9:I10"/>
    <mergeCell ref="J9:J10"/>
    <mergeCell ref="B7:B10"/>
    <mergeCell ref="C8:H8"/>
    <mergeCell ref="I8:N8"/>
    <mergeCell ref="G7:H7"/>
    <mergeCell ref="M7:N7"/>
    <mergeCell ref="G9:H9"/>
  </mergeCells>
  <phoneticPr fontId="3"/>
  <pageMargins left="0.59055118110236227" right="0" top="0.39370078740157483" bottom="0.39370078740157483" header="0.31496062992125984" footer="0.31496062992125984"/>
  <pageSetup paperSize="9" scale="56" orientation="portrait" r:id="rId1"/>
  <ignoredErrors>
    <ignoredError sqref="D7:I7 N4:T4 N5 S7:T7 Q7 K7 M7:O7 J7 P7 L7 R7" unlockedFormula="1"/>
    <ignoredError sqref="F11:T4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61D5D-0CF9-4DDB-9476-AB6BCDD244E9}">
  <dimension ref="B1:CG67"/>
  <sheetViews>
    <sheetView showGridLines="0" view="pageBreakPreview" zoomScale="85" zoomScaleNormal="85" zoomScaleSheetLayoutView="85" zoomScalePageLayoutView="85" workbookViewId="0"/>
  </sheetViews>
  <sheetFormatPr defaultColWidth="9" defaultRowHeight="13.2" x14ac:dyDescent="0.2"/>
  <cols>
    <col min="1" max="1" width="2.69921875" style="49" customWidth="1"/>
    <col min="2" max="2" width="0.8984375" style="49" customWidth="1"/>
    <col min="3" max="3" width="1.09765625" style="49" customWidth="1"/>
    <col min="4" max="4" width="1.8984375" style="49" customWidth="1"/>
    <col min="5" max="29" width="1.09765625" style="49" customWidth="1"/>
    <col min="30" max="43" width="1.3984375" style="49" customWidth="1"/>
    <col min="44" max="58" width="1" style="49" customWidth="1"/>
    <col min="59" max="78" width="1.3984375" style="49" customWidth="1"/>
    <col min="79" max="80" width="2.09765625" style="49" customWidth="1"/>
    <col min="81" max="16384" width="9" style="49"/>
  </cols>
  <sheetData>
    <row r="1" spans="2:85" ht="9.9" customHeight="1" x14ac:dyDescent="0.2">
      <c r="C1" s="50"/>
      <c r="D1" s="50"/>
      <c r="E1" s="50"/>
      <c r="F1" s="50"/>
      <c r="G1" s="50"/>
      <c r="H1" s="50"/>
      <c r="I1" s="50"/>
      <c r="J1" s="50"/>
      <c r="K1" s="51"/>
      <c r="L1" s="51"/>
      <c r="M1" s="51"/>
      <c r="N1" s="51"/>
      <c r="O1" s="51"/>
      <c r="P1" s="290" t="s">
        <v>574</v>
      </c>
      <c r="Q1" s="290"/>
      <c r="R1" s="290"/>
      <c r="S1" s="290"/>
      <c r="T1" s="290"/>
      <c r="U1" s="290"/>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c r="BA1" s="290"/>
      <c r="BB1" s="290"/>
      <c r="BC1" s="291"/>
      <c r="BD1" s="294" t="s">
        <v>575</v>
      </c>
      <c r="BE1" s="295"/>
      <c r="BF1" s="295"/>
      <c r="BG1" s="295"/>
      <c r="BH1" s="296" t="s">
        <v>576</v>
      </c>
      <c r="BI1" s="297"/>
      <c r="BJ1" s="297"/>
      <c r="BK1" s="297"/>
      <c r="BL1" s="297"/>
      <c r="BM1" s="297"/>
      <c r="BN1" s="297"/>
      <c r="BO1" s="297"/>
      <c r="BP1" s="297"/>
      <c r="BQ1" s="297"/>
      <c r="BR1" s="297"/>
      <c r="BS1" s="298"/>
      <c r="BT1" s="299" t="s">
        <v>577</v>
      </c>
      <c r="BU1" s="300"/>
      <c r="BV1" s="300"/>
      <c r="BW1" s="300"/>
      <c r="BX1" s="300"/>
      <c r="BY1" s="300"/>
      <c r="BZ1" s="301"/>
    </row>
    <row r="2" spans="2:85" ht="9.9" customHeight="1" x14ac:dyDescent="0.2">
      <c r="C2" s="50"/>
      <c r="D2" s="50"/>
      <c r="E2" s="50"/>
      <c r="F2" s="50"/>
      <c r="G2" s="50"/>
      <c r="H2" s="50"/>
      <c r="I2" s="50"/>
      <c r="J2" s="50"/>
      <c r="K2" s="50"/>
      <c r="L2" s="50"/>
      <c r="M2" s="50"/>
      <c r="N2" s="50"/>
      <c r="O2" s="5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c r="AS2" s="290"/>
      <c r="AT2" s="290"/>
      <c r="AU2" s="290"/>
      <c r="AV2" s="290"/>
      <c r="AW2" s="290"/>
      <c r="AX2" s="290"/>
      <c r="AY2" s="290"/>
      <c r="AZ2" s="290"/>
      <c r="BA2" s="290"/>
      <c r="BB2" s="290"/>
      <c r="BC2" s="291"/>
      <c r="BD2" s="302" t="s">
        <v>578</v>
      </c>
      <c r="BE2" s="303"/>
      <c r="BF2" s="303"/>
      <c r="BG2" s="303"/>
      <c r="BH2" s="52"/>
      <c r="BI2" s="53"/>
      <c r="BJ2" s="53"/>
      <c r="BK2" s="53"/>
      <c r="BL2" s="54"/>
      <c r="BM2" s="54"/>
      <c r="BN2" s="54"/>
      <c r="BO2" s="54"/>
      <c r="BP2" s="54"/>
      <c r="BQ2" s="54"/>
      <c r="BR2" s="54"/>
      <c r="BS2" s="55"/>
      <c r="BT2" s="56"/>
      <c r="BU2" s="306"/>
      <c r="BV2" s="306"/>
      <c r="BW2" s="306"/>
      <c r="BX2" s="306"/>
      <c r="BY2" s="306"/>
      <c r="BZ2" s="307"/>
    </row>
    <row r="3" spans="2:85" ht="15" customHeight="1" x14ac:dyDescent="0.2">
      <c r="B3" s="57"/>
      <c r="C3" s="58"/>
      <c r="D3" s="59"/>
      <c r="F3" s="269" t="s">
        <v>579</v>
      </c>
      <c r="G3" s="269"/>
      <c r="H3" s="269"/>
      <c r="I3" s="269"/>
      <c r="J3" s="269"/>
      <c r="K3" s="269"/>
      <c r="L3" s="270"/>
      <c r="M3" s="270"/>
      <c r="N3" s="50"/>
      <c r="O3" s="6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2"/>
      <c r="AP3" s="292"/>
      <c r="AQ3" s="292"/>
      <c r="AR3" s="292"/>
      <c r="AS3" s="292"/>
      <c r="AT3" s="292"/>
      <c r="AU3" s="292"/>
      <c r="AV3" s="292"/>
      <c r="AW3" s="292"/>
      <c r="AX3" s="292"/>
      <c r="AY3" s="292"/>
      <c r="AZ3" s="292"/>
      <c r="BA3" s="292"/>
      <c r="BB3" s="292"/>
      <c r="BC3" s="293"/>
      <c r="BD3" s="304"/>
      <c r="BE3" s="305"/>
      <c r="BF3" s="305"/>
      <c r="BG3" s="305"/>
      <c r="BH3" s="63"/>
      <c r="BI3" s="64"/>
      <c r="BJ3" s="64"/>
      <c r="BK3" s="64"/>
      <c r="BL3" s="57"/>
      <c r="BM3" s="57"/>
      <c r="BN3" s="57"/>
      <c r="BO3" s="57"/>
      <c r="BP3" s="57"/>
      <c r="BQ3" s="57"/>
      <c r="BR3" s="57"/>
      <c r="BS3" s="65"/>
      <c r="BT3" s="66"/>
      <c r="BU3" s="308"/>
      <c r="BV3" s="308"/>
      <c r="BW3" s="308"/>
      <c r="BX3" s="308"/>
      <c r="BY3" s="308"/>
      <c r="BZ3" s="309"/>
    </row>
    <row r="4" spans="2:85" ht="6" customHeight="1" x14ac:dyDescent="0.2">
      <c r="B4" s="67"/>
      <c r="C4" s="51"/>
      <c r="D4" s="60"/>
      <c r="F4" s="269"/>
      <c r="G4" s="269"/>
      <c r="H4" s="269"/>
      <c r="I4" s="269"/>
      <c r="J4" s="269"/>
      <c r="K4" s="269"/>
      <c r="L4" s="270"/>
      <c r="M4" s="270"/>
      <c r="N4" s="50"/>
      <c r="O4" s="50"/>
      <c r="P4" s="50"/>
      <c r="S4" s="68"/>
      <c r="T4" s="69"/>
      <c r="U4" s="68"/>
      <c r="V4" s="68"/>
      <c r="W4" s="68"/>
      <c r="X4" s="68"/>
      <c r="Y4" s="70"/>
      <c r="Z4" s="71"/>
      <c r="AA4" s="72"/>
      <c r="AB4" s="72"/>
      <c r="AC4" s="72"/>
      <c r="AD4" s="72"/>
      <c r="AE4" s="72"/>
      <c r="AF4" s="72"/>
      <c r="AG4" s="72"/>
      <c r="AH4" s="72"/>
      <c r="AI4" s="72"/>
      <c r="AJ4" s="72"/>
      <c r="AK4" s="72"/>
      <c r="AL4" s="73"/>
      <c r="AM4" s="73"/>
      <c r="AN4" s="74"/>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3"/>
      <c r="BU4" s="73"/>
      <c r="BV4" s="73"/>
      <c r="BW4" s="73"/>
      <c r="BX4" s="73"/>
      <c r="BY4" s="73"/>
      <c r="BZ4" s="76"/>
    </row>
    <row r="5" spans="2:85" ht="18" customHeight="1" x14ac:dyDescent="0.2">
      <c r="B5" s="77"/>
      <c r="F5" s="269"/>
      <c r="G5" s="269"/>
      <c r="H5" s="269"/>
      <c r="I5" s="269"/>
      <c r="J5" s="269"/>
      <c r="K5" s="269"/>
      <c r="L5" s="270"/>
      <c r="M5" s="270"/>
      <c r="R5" s="51"/>
      <c r="S5" s="51"/>
      <c r="T5" s="271" t="s">
        <v>580</v>
      </c>
      <c r="U5" s="272"/>
      <c r="V5" s="272"/>
      <c r="W5" s="272"/>
      <c r="X5" s="273"/>
      <c r="Y5" s="78"/>
      <c r="Z5" s="253" t="s">
        <v>581</v>
      </c>
      <c r="AA5" s="253"/>
      <c r="AB5" s="253"/>
      <c r="AC5" s="253"/>
      <c r="AD5" s="253"/>
      <c r="AE5" s="253"/>
      <c r="AF5" s="253"/>
      <c r="AG5" s="253"/>
      <c r="AH5" s="253"/>
      <c r="AI5" s="253"/>
      <c r="AJ5" s="253"/>
      <c r="AK5" s="253"/>
      <c r="AL5" s="253"/>
      <c r="AM5" s="61"/>
      <c r="AN5" s="79"/>
      <c r="AO5" s="80"/>
      <c r="AP5" s="254" t="str">
        <f>IF(入力表!$H$6=12,"",MID(入力表!D6,1,1))</f>
        <v>1</v>
      </c>
      <c r="AQ5" s="255"/>
      <c r="AR5" s="258" t="str">
        <f>IF(入力表!$H$6=12,MID(入力表!D6,1,1),MID(入力表!D6,2,1))</f>
        <v>2</v>
      </c>
      <c r="AS5" s="245"/>
      <c r="AT5" s="245"/>
      <c r="AU5" s="245" t="str">
        <f>IF(入力表!$H$6=12,MID(入力表!D6,2,1),MID(入力表!D6,3,1))</f>
        <v>3</v>
      </c>
      <c r="AV5" s="245"/>
      <c r="AW5" s="245"/>
      <c r="AX5" s="245" t="str">
        <f>IF(入力表!$H$6=12,MID(入力表!D6,3,1),MID(入力表!D6,4,1))</f>
        <v>4</v>
      </c>
      <c r="AY5" s="245"/>
      <c r="AZ5" s="245"/>
      <c r="BA5" s="245" t="str">
        <f>IF(入力表!$H$6=12,MID(入力表!D6,4,1),MID(入力表!D6,5,1))</f>
        <v>5</v>
      </c>
      <c r="BB5" s="245"/>
      <c r="BC5" s="247"/>
      <c r="BD5" s="249" t="str">
        <f>IF(入力表!$H$6=12,MID(入力表!D6,5,1),MID(入力表!D6,6,1))</f>
        <v>6</v>
      </c>
      <c r="BE5" s="245"/>
      <c r="BF5" s="245"/>
      <c r="BG5" s="245" t="str">
        <f>IF(入力表!$H$6=12,MID(入力表!D6,6,1),MID(入力表!D6,7,1))</f>
        <v>7</v>
      </c>
      <c r="BH5" s="245"/>
      <c r="BI5" s="245" t="str">
        <f>IF(入力表!$H$6=12,MID(入力表!D6,7,1),MID(入力表!D6,8,1))</f>
        <v>8</v>
      </c>
      <c r="BJ5" s="245"/>
      <c r="BK5" s="245" t="str">
        <f>IF(入力表!$H$6=12,MID(入力表!D6,8,1),MID(入力表!D6,9,1))</f>
        <v>9</v>
      </c>
      <c r="BL5" s="251"/>
      <c r="BM5" s="258" t="str">
        <f>IF(入力表!$H$6=12,MID(入力表!D6,9,1),MID(入力表!D6,10,1))</f>
        <v>0</v>
      </c>
      <c r="BN5" s="245"/>
      <c r="BO5" s="245" t="str">
        <f>IF(入力表!$H$6=12,MID(入力表!D6,10,1),MID(入力表!D6,11,1))</f>
        <v>1</v>
      </c>
      <c r="BP5" s="245"/>
      <c r="BQ5" s="245" t="str">
        <f>IF(入力表!$H$6=12,MID(入力表!D6,11,1),MID(入力表!D6,12,1))</f>
        <v>2</v>
      </c>
      <c r="BR5" s="245"/>
      <c r="BS5" s="316" t="str">
        <f>IF(入力表!$H$6=12,MID(入力表!D6,12,1),MID(入力表!D6,13,1))</f>
        <v>3</v>
      </c>
      <c r="BT5" s="255"/>
      <c r="BU5" s="80"/>
      <c r="BV5" s="80"/>
      <c r="BW5" s="80"/>
      <c r="BX5" s="61"/>
      <c r="BY5" s="61"/>
      <c r="BZ5" s="81"/>
      <c r="CG5" s="82"/>
    </row>
    <row r="6" spans="2:85" ht="12" customHeight="1" x14ac:dyDescent="0.2">
      <c r="B6" s="83"/>
      <c r="D6" s="50"/>
      <c r="E6" s="50"/>
      <c r="F6" s="50"/>
      <c r="G6" s="50"/>
      <c r="H6" s="50"/>
      <c r="I6" s="50"/>
      <c r="J6" s="50"/>
      <c r="K6" s="50"/>
      <c r="L6" s="50"/>
      <c r="M6" s="50"/>
      <c r="N6" s="50"/>
      <c r="O6" s="50"/>
      <c r="P6" s="50"/>
      <c r="Q6" s="50"/>
      <c r="R6" s="50"/>
      <c r="S6" s="84"/>
      <c r="T6" s="274"/>
      <c r="U6" s="272"/>
      <c r="V6" s="272"/>
      <c r="W6" s="272"/>
      <c r="X6" s="273"/>
      <c r="Y6" s="78"/>
      <c r="Z6" s="253"/>
      <c r="AA6" s="253"/>
      <c r="AB6" s="253"/>
      <c r="AC6" s="253"/>
      <c r="AD6" s="253"/>
      <c r="AE6" s="253"/>
      <c r="AF6" s="253"/>
      <c r="AG6" s="253"/>
      <c r="AH6" s="253"/>
      <c r="AI6" s="253"/>
      <c r="AJ6" s="253"/>
      <c r="AK6" s="253"/>
      <c r="AL6" s="253"/>
      <c r="AM6" s="61"/>
      <c r="AN6" s="79"/>
      <c r="AO6" s="80"/>
      <c r="AP6" s="256"/>
      <c r="AQ6" s="257"/>
      <c r="AR6" s="259"/>
      <c r="AS6" s="246"/>
      <c r="AT6" s="246"/>
      <c r="AU6" s="246"/>
      <c r="AV6" s="246"/>
      <c r="AW6" s="246"/>
      <c r="AX6" s="246"/>
      <c r="AY6" s="246"/>
      <c r="AZ6" s="246"/>
      <c r="BA6" s="246"/>
      <c r="BB6" s="246"/>
      <c r="BC6" s="248"/>
      <c r="BD6" s="250"/>
      <c r="BE6" s="246"/>
      <c r="BF6" s="246"/>
      <c r="BG6" s="246"/>
      <c r="BH6" s="246"/>
      <c r="BI6" s="246"/>
      <c r="BJ6" s="246"/>
      <c r="BK6" s="246"/>
      <c r="BL6" s="252"/>
      <c r="BM6" s="259"/>
      <c r="BN6" s="246"/>
      <c r="BO6" s="246"/>
      <c r="BP6" s="246"/>
      <c r="BQ6" s="246"/>
      <c r="BR6" s="246"/>
      <c r="BS6" s="317"/>
      <c r="BT6" s="257"/>
      <c r="BU6" s="80"/>
      <c r="BV6" s="80"/>
      <c r="BW6" s="80"/>
      <c r="BX6" s="61"/>
      <c r="BY6" s="61"/>
      <c r="BZ6" s="81"/>
    </row>
    <row r="7" spans="2:85" ht="6" customHeight="1" x14ac:dyDescent="0.2">
      <c r="B7" s="83"/>
      <c r="D7" s="50"/>
      <c r="E7" s="50"/>
      <c r="F7" s="50"/>
      <c r="G7" s="50"/>
      <c r="H7" s="50"/>
      <c r="I7" s="50"/>
      <c r="J7" s="50"/>
      <c r="K7" s="50"/>
      <c r="L7" s="50"/>
      <c r="M7" s="50"/>
      <c r="N7" s="50"/>
      <c r="O7" s="50"/>
      <c r="P7" s="50"/>
      <c r="Q7" s="50"/>
      <c r="R7" s="50"/>
      <c r="S7" s="50"/>
      <c r="T7" s="274"/>
      <c r="U7" s="272"/>
      <c r="V7" s="272"/>
      <c r="W7" s="272"/>
      <c r="X7" s="273"/>
      <c r="Y7" s="85"/>
      <c r="Z7" s="86"/>
      <c r="AA7" s="86"/>
      <c r="AB7" s="86"/>
      <c r="AC7" s="86"/>
      <c r="AD7" s="86"/>
      <c r="AE7" s="86"/>
      <c r="AF7" s="86"/>
      <c r="AG7" s="86"/>
      <c r="AH7" s="86"/>
      <c r="AI7" s="86"/>
      <c r="AJ7" s="86"/>
      <c r="AK7" s="86"/>
      <c r="AL7" s="87"/>
      <c r="AM7" s="87"/>
      <c r="AN7" s="88"/>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7"/>
      <c r="BU7" s="87"/>
      <c r="BV7" s="87"/>
      <c r="BW7" s="87"/>
      <c r="BX7" s="87"/>
      <c r="BY7" s="87"/>
      <c r="BZ7" s="90"/>
    </row>
    <row r="8" spans="2:85" ht="6" customHeight="1" x14ac:dyDescent="0.2">
      <c r="B8" s="77"/>
      <c r="C8" s="51"/>
      <c r="D8" s="60"/>
      <c r="F8" s="50"/>
      <c r="G8" s="50"/>
      <c r="H8" s="50"/>
      <c r="I8" s="50"/>
      <c r="J8" s="50"/>
      <c r="K8" s="50"/>
      <c r="L8" s="50"/>
      <c r="M8" s="50"/>
      <c r="N8" s="50"/>
      <c r="O8" s="50"/>
      <c r="P8" s="50"/>
      <c r="T8" s="274"/>
      <c r="U8" s="272"/>
      <c r="V8" s="272"/>
      <c r="W8" s="272"/>
      <c r="X8" s="273"/>
      <c r="Y8" s="91"/>
      <c r="Z8" s="318" t="s">
        <v>582</v>
      </c>
      <c r="AA8" s="318"/>
      <c r="AB8" s="318"/>
      <c r="AC8" s="318"/>
      <c r="AD8" s="318"/>
      <c r="AE8" s="318"/>
      <c r="AF8" s="318"/>
      <c r="AG8" s="318"/>
      <c r="AH8" s="318"/>
      <c r="AI8" s="318"/>
      <c r="AJ8" s="318"/>
      <c r="AK8" s="318"/>
      <c r="AL8" s="318"/>
      <c r="AM8" s="61"/>
      <c r="AN8" s="321" t="str">
        <f>入力表!E7&amp;CHAR(10)&amp;入力表!E8</f>
        <v>株式会社　札幌市税観光
代表取締役　札幌　太郎</v>
      </c>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3"/>
    </row>
    <row r="9" spans="2:85" ht="12" customHeight="1" x14ac:dyDescent="0.2">
      <c r="B9" s="77"/>
      <c r="F9" s="50"/>
      <c r="G9" s="50"/>
      <c r="H9" s="50"/>
      <c r="I9" s="50"/>
      <c r="J9" s="50"/>
      <c r="K9" s="50"/>
      <c r="L9" s="50"/>
      <c r="M9" s="50"/>
      <c r="R9" s="51"/>
      <c r="S9" s="51"/>
      <c r="T9" s="274"/>
      <c r="U9" s="272"/>
      <c r="V9" s="272"/>
      <c r="W9" s="272"/>
      <c r="X9" s="273"/>
      <c r="Z9" s="319"/>
      <c r="AA9" s="319"/>
      <c r="AB9" s="319"/>
      <c r="AC9" s="319"/>
      <c r="AD9" s="319"/>
      <c r="AE9" s="319"/>
      <c r="AF9" s="319"/>
      <c r="AG9" s="319"/>
      <c r="AH9" s="319"/>
      <c r="AI9" s="319"/>
      <c r="AJ9" s="319"/>
      <c r="AK9" s="319"/>
      <c r="AL9" s="319"/>
      <c r="AM9" s="61"/>
      <c r="AN9" s="324"/>
      <c r="AO9" s="325"/>
      <c r="AP9" s="325"/>
      <c r="AQ9" s="325"/>
      <c r="AR9" s="325"/>
      <c r="AS9" s="325"/>
      <c r="AT9" s="325"/>
      <c r="AU9" s="325"/>
      <c r="AV9" s="325"/>
      <c r="AW9" s="325"/>
      <c r="AX9" s="325"/>
      <c r="AY9" s="325"/>
      <c r="AZ9" s="325"/>
      <c r="BA9" s="325"/>
      <c r="BB9" s="325"/>
      <c r="BC9" s="325"/>
      <c r="BD9" s="325"/>
      <c r="BE9" s="325"/>
      <c r="BF9" s="325"/>
      <c r="BG9" s="325"/>
      <c r="BH9" s="325"/>
      <c r="BI9" s="325"/>
      <c r="BJ9" s="325"/>
      <c r="BK9" s="325"/>
      <c r="BL9" s="325"/>
      <c r="BM9" s="325"/>
      <c r="BN9" s="325"/>
      <c r="BO9" s="325"/>
      <c r="BP9" s="325"/>
      <c r="BQ9" s="325"/>
      <c r="BR9" s="325"/>
      <c r="BS9" s="325"/>
      <c r="BT9" s="325"/>
      <c r="BU9" s="325"/>
      <c r="BV9" s="325"/>
      <c r="BW9" s="325"/>
      <c r="BX9" s="325"/>
      <c r="BY9" s="325"/>
      <c r="BZ9" s="326"/>
    </row>
    <row r="10" spans="2:85" ht="12" customHeight="1" x14ac:dyDescent="0.2">
      <c r="B10" s="77"/>
      <c r="R10" s="51"/>
      <c r="S10" s="51"/>
      <c r="T10" s="274"/>
      <c r="U10" s="272"/>
      <c r="V10" s="272"/>
      <c r="W10" s="272"/>
      <c r="X10" s="273"/>
      <c r="Z10" s="319"/>
      <c r="AA10" s="319"/>
      <c r="AB10" s="319"/>
      <c r="AC10" s="319"/>
      <c r="AD10" s="319"/>
      <c r="AE10" s="319"/>
      <c r="AF10" s="319"/>
      <c r="AG10" s="319"/>
      <c r="AH10" s="319"/>
      <c r="AI10" s="319"/>
      <c r="AJ10" s="319"/>
      <c r="AK10" s="319"/>
      <c r="AL10" s="319"/>
      <c r="AM10" s="61"/>
      <c r="AN10" s="324"/>
      <c r="AO10" s="325"/>
      <c r="AP10" s="325"/>
      <c r="AQ10" s="325"/>
      <c r="AR10" s="325"/>
      <c r="AS10" s="325"/>
      <c r="AT10" s="325"/>
      <c r="AU10" s="325"/>
      <c r="AV10" s="325"/>
      <c r="AW10" s="325"/>
      <c r="AX10" s="325"/>
      <c r="AY10" s="325"/>
      <c r="AZ10" s="325"/>
      <c r="BA10" s="325"/>
      <c r="BB10" s="325"/>
      <c r="BC10" s="325"/>
      <c r="BD10" s="325"/>
      <c r="BE10" s="325"/>
      <c r="BF10" s="325"/>
      <c r="BG10" s="325"/>
      <c r="BH10" s="325"/>
      <c r="BI10" s="325"/>
      <c r="BJ10" s="325"/>
      <c r="BK10" s="325"/>
      <c r="BL10" s="325"/>
      <c r="BM10" s="325"/>
      <c r="BN10" s="325"/>
      <c r="BO10" s="325"/>
      <c r="BP10" s="325"/>
      <c r="BQ10" s="325"/>
      <c r="BR10" s="325"/>
      <c r="BS10" s="325"/>
      <c r="BT10" s="325"/>
      <c r="BU10" s="325"/>
      <c r="BV10" s="325"/>
      <c r="BW10" s="325"/>
      <c r="BX10" s="325"/>
      <c r="BY10" s="325"/>
      <c r="BZ10" s="326"/>
    </row>
    <row r="11" spans="2:85" ht="7.5" customHeight="1" x14ac:dyDescent="0.2">
      <c r="B11" s="83"/>
      <c r="D11" s="50"/>
      <c r="E11" s="50"/>
      <c r="F11" s="50"/>
      <c r="G11" s="50"/>
      <c r="H11" s="50"/>
      <c r="I11" s="50"/>
      <c r="J11" s="50"/>
      <c r="K11" s="50"/>
      <c r="L11" s="50"/>
      <c r="M11" s="50"/>
      <c r="N11" s="50"/>
      <c r="O11" s="50"/>
      <c r="P11" s="50"/>
      <c r="Q11" s="50"/>
      <c r="R11" s="50"/>
      <c r="S11" s="50"/>
      <c r="T11" s="274"/>
      <c r="U11" s="272"/>
      <c r="V11" s="272"/>
      <c r="W11" s="272"/>
      <c r="X11" s="273"/>
      <c r="Z11" s="320"/>
      <c r="AA11" s="320"/>
      <c r="AB11" s="320"/>
      <c r="AC11" s="320"/>
      <c r="AD11" s="320"/>
      <c r="AE11" s="320"/>
      <c r="AF11" s="320"/>
      <c r="AG11" s="320"/>
      <c r="AH11" s="320"/>
      <c r="AI11" s="320"/>
      <c r="AJ11" s="320"/>
      <c r="AK11" s="320"/>
      <c r="AL11" s="320"/>
      <c r="AM11" s="87"/>
      <c r="AN11" s="327"/>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9"/>
    </row>
    <row r="12" spans="2:85" ht="6.75" customHeight="1" x14ac:dyDescent="0.2">
      <c r="B12" s="83"/>
      <c r="T12" s="274"/>
      <c r="U12" s="272"/>
      <c r="V12" s="272"/>
      <c r="W12" s="272"/>
      <c r="X12" s="273"/>
      <c r="Y12" s="56"/>
      <c r="Z12" s="278" t="s">
        <v>583</v>
      </c>
      <c r="AA12" s="278"/>
      <c r="AB12" s="278"/>
      <c r="AC12" s="278"/>
      <c r="AD12" s="278"/>
      <c r="AE12" s="278"/>
      <c r="AF12" s="278"/>
      <c r="AG12" s="278"/>
      <c r="AH12" s="278"/>
      <c r="AI12" s="278"/>
      <c r="AJ12" s="278"/>
      <c r="AK12" s="278"/>
      <c r="AL12" s="278"/>
      <c r="AM12" s="92"/>
      <c r="AN12" s="281" t="str">
        <f>IF(入力表!D10="","",入力表!D10)</f>
        <v>札幌市中央区北●条西●丁目1-1</v>
      </c>
      <c r="AO12" s="282"/>
      <c r="AP12" s="282"/>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3"/>
    </row>
    <row r="13" spans="2:85" ht="12" customHeight="1" x14ac:dyDescent="0.2">
      <c r="B13" s="196"/>
      <c r="C13" s="197"/>
      <c r="D13" s="260" t="s">
        <v>0</v>
      </c>
      <c r="E13" s="260"/>
      <c r="F13" s="260">
        <f>入力表!E5</f>
        <v>8</v>
      </c>
      <c r="G13" s="260"/>
      <c r="H13" s="261" t="s">
        <v>517</v>
      </c>
      <c r="I13" s="261"/>
      <c r="J13" s="260">
        <f>入力表!F5</f>
        <v>6</v>
      </c>
      <c r="K13" s="260"/>
      <c r="L13" s="260"/>
      <c r="M13" s="261" t="s">
        <v>584</v>
      </c>
      <c r="N13" s="261"/>
      <c r="O13" s="260">
        <f>入力表!G5</f>
        <v>20</v>
      </c>
      <c r="P13" s="260"/>
      <c r="Q13" s="260"/>
      <c r="R13" s="261" t="s">
        <v>585</v>
      </c>
      <c r="S13" s="262"/>
      <c r="T13" s="274"/>
      <c r="U13" s="272"/>
      <c r="V13" s="272"/>
      <c r="W13" s="272"/>
      <c r="X13" s="273"/>
      <c r="Y13" s="78"/>
      <c r="Z13" s="279"/>
      <c r="AA13" s="279"/>
      <c r="AB13" s="279"/>
      <c r="AC13" s="279"/>
      <c r="AD13" s="279"/>
      <c r="AE13" s="279"/>
      <c r="AF13" s="279"/>
      <c r="AG13" s="279"/>
      <c r="AH13" s="279"/>
      <c r="AI13" s="279"/>
      <c r="AJ13" s="279"/>
      <c r="AK13" s="279"/>
      <c r="AL13" s="279"/>
      <c r="AM13" s="61"/>
      <c r="AN13" s="284"/>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c r="BW13" s="285"/>
      <c r="BX13" s="285"/>
      <c r="BY13" s="285"/>
      <c r="BZ13" s="286"/>
    </row>
    <row r="14" spans="2:85" ht="12" customHeight="1" x14ac:dyDescent="0.2">
      <c r="B14" s="83"/>
      <c r="C14" s="93"/>
      <c r="D14" s="50"/>
      <c r="E14" s="50"/>
      <c r="F14" s="50"/>
      <c r="G14" s="50"/>
      <c r="H14" s="50"/>
      <c r="I14" s="50"/>
      <c r="J14" s="50"/>
      <c r="K14" s="50"/>
      <c r="L14" s="50"/>
      <c r="M14" s="50"/>
      <c r="N14" s="50"/>
      <c r="O14" s="50"/>
      <c r="P14" s="50"/>
      <c r="Q14" s="50"/>
      <c r="R14" s="50"/>
      <c r="S14" s="50"/>
      <c r="T14" s="274"/>
      <c r="U14" s="272"/>
      <c r="V14" s="272"/>
      <c r="W14" s="272"/>
      <c r="X14" s="273"/>
      <c r="Y14" s="78"/>
      <c r="Z14" s="279"/>
      <c r="AA14" s="279"/>
      <c r="AB14" s="279"/>
      <c r="AC14" s="279"/>
      <c r="AD14" s="279"/>
      <c r="AE14" s="279"/>
      <c r="AF14" s="279"/>
      <c r="AG14" s="279"/>
      <c r="AH14" s="279"/>
      <c r="AI14" s="279"/>
      <c r="AJ14" s="279"/>
      <c r="AK14" s="279"/>
      <c r="AL14" s="279"/>
      <c r="AM14" s="61"/>
      <c r="AN14" s="284"/>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c r="BW14" s="285"/>
      <c r="BX14" s="285"/>
      <c r="BY14" s="285"/>
      <c r="BZ14" s="286"/>
    </row>
    <row r="15" spans="2:85" ht="6" customHeight="1" x14ac:dyDescent="0.2">
      <c r="B15" s="83"/>
      <c r="C15" s="94"/>
      <c r="D15" s="94"/>
      <c r="E15" s="94"/>
      <c r="F15" s="94"/>
      <c r="G15" s="94"/>
      <c r="H15" s="94"/>
      <c r="I15" s="94"/>
      <c r="J15" s="94"/>
      <c r="K15" s="94"/>
      <c r="L15" s="94"/>
      <c r="M15" s="94"/>
      <c r="N15" s="94"/>
      <c r="O15" s="94"/>
      <c r="P15" s="94"/>
      <c r="Q15" s="94"/>
      <c r="R15" s="94"/>
      <c r="S15" s="50"/>
      <c r="T15" s="275"/>
      <c r="U15" s="276"/>
      <c r="V15" s="276"/>
      <c r="W15" s="276"/>
      <c r="X15" s="277"/>
      <c r="Y15" s="85"/>
      <c r="Z15" s="280"/>
      <c r="AA15" s="280"/>
      <c r="AB15" s="280"/>
      <c r="AC15" s="280"/>
      <c r="AD15" s="280"/>
      <c r="AE15" s="280"/>
      <c r="AF15" s="280"/>
      <c r="AG15" s="280"/>
      <c r="AH15" s="280"/>
      <c r="AI15" s="280"/>
      <c r="AJ15" s="280"/>
      <c r="AK15" s="280"/>
      <c r="AL15" s="280"/>
      <c r="AM15" s="87"/>
      <c r="AN15" s="287"/>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9"/>
    </row>
    <row r="16" spans="2:85" ht="6.75" customHeight="1" x14ac:dyDescent="0.2">
      <c r="B16" s="263"/>
      <c r="C16" s="264"/>
      <c r="D16" s="264"/>
      <c r="E16" s="264"/>
      <c r="F16" s="264"/>
      <c r="G16" s="264"/>
      <c r="H16" s="264"/>
      <c r="I16" s="264"/>
      <c r="J16" s="264"/>
      <c r="K16" s="264"/>
      <c r="L16" s="264"/>
      <c r="M16" s="264"/>
      <c r="N16" s="264"/>
      <c r="O16" s="264"/>
      <c r="P16" s="264"/>
      <c r="Q16" s="264"/>
      <c r="R16" s="264"/>
      <c r="S16" s="265"/>
      <c r="T16" s="275"/>
      <c r="U16" s="276"/>
      <c r="V16" s="276"/>
      <c r="W16" s="276"/>
      <c r="X16" s="277"/>
      <c r="Z16" s="267" t="s">
        <v>586</v>
      </c>
      <c r="AA16" s="267"/>
      <c r="AB16" s="267"/>
      <c r="AC16" s="267"/>
      <c r="AD16" s="267"/>
      <c r="AE16" s="267"/>
      <c r="AF16" s="267"/>
      <c r="AG16" s="267"/>
      <c r="AH16" s="267"/>
      <c r="AI16" s="267"/>
      <c r="AJ16" s="267"/>
      <c r="AK16" s="267"/>
      <c r="AL16" s="267"/>
      <c r="AM16" s="61"/>
      <c r="AN16" s="310" t="str">
        <f>IF(入力表!D11="","",入力表!D11)</f>
        <v>経理部　札幌　花子</v>
      </c>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2"/>
    </row>
    <row r="17" spans="2:78" ht="12" customHeight="1" x14ac:dyDescent="0.2">
      <c r="B17" s="266"/>
      <c r="C17" s="264"/>
      <c r="D17" s="264"/>
      <c r="E17" s="264"/>
      <c r="F17" s="264"/>
      <c r="G17" s="264"/>
      <c r="H17" s="264"/>
      <c r="I17" s="264"/>
      <c r="J17" s="264"/>
      <c r="K17" s="264"/>
      <c r="L17" s="264"/>
      <c r="M17" s="264"/>
      <c r="N17" s="264"/>
      <c r="O17" s="264"/>
      <c r="P17" s="264"/>
      <c r="Q17" s="264"/>
      <c r="R17" s="264"/>
      <c r="S17" s="265"/>
      <c r="T17" s="275"/>
      <c r="U17" s="276"/>
      <c r="V17" s="276"/>
      <c r="W17" s="276"/>
      <c r="X17" s="277"/>
      <c r="Z17" s="268"/>
      <c r="AA17" s="268"/>
      <c r="AB17" s="268"/>
      <c r="AC17" s="268"/>
      <c r="AD17" s="268"/>
      <c r="AE17" s="268"/>
      <c r="AF17" s="268"/>
      <c r="AG17" s="268"/>
      <c r="AH17" s="268"/>
      <c r="AI17" s="268"/>
      <c r="AJ17" s="268"/>
      <c r="AK17" s="268"/>
      <c r="AL17" s="268"/>
      <c r="AM17" s="61"/>
      <c r="AN17" s="313"/>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5"/>
    </row>
    <row r="18" spans="2:78" ht="15" customHeight="1" x14ac:dyDescent="0.2">
      <c r="B18" s="341" t="s">
        <v>587</v>
      </c>
      <c r="C18" s="276"/>
      <c r="D18" s="276"/>
      <c r="E18" s="276"/>
      <c r="F18" s="276"/>
      <c r="G18" s="276"/>
      <c r="H18" s="276"/>
      <c r="I18" s="276"/>
      <c r="J18" s="276"/>
      <c r="K18" s="276"/>
      <c r="L18" s="276"/>
      <c r="M18" s="276"/>
      <c r="N18" s="276"/>
      <c r="O18" s="276"/>
      <c r="P18" s="276"/>
      <c r="Q18" s="276"/>
      <c r="R18" s="276"/>
      <c r="S18" s="277"/>
      <c r="T18" s="275"/>
      <c r="U18" s="276"/>
      <c r="V18" s="276"/>
      <c r="W18" s="276"/>
      <c r="X18" s="277"/>
      <c r="Z18" s="279" t="s">
        <v>588</v>
      </c>
      <c r="AA18" s="279"/>
      <c r="AB18" s="279"/>
      <c r="AC18" s="279"/>
      <c r="AD18" s="279"/>
      <c r="AE18" s="279"/>
      <c r="AF18" s="279"/>
      <c r="AG18" s="279"/>
      <c r="AH18" s="279"/>
      <c r="AI18" s="279"/>
      <c r="AJ18" s="279"/>
      <c r="AK18" s="279"/>
      <c r="AL18" s="279"/>
      <c r="AM18" s="61"/>
      <c r="AN18" s="313"/>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c r="BW18" s="314"/>
      <c r="BX18" s="314"/>
      <c r="BY18" s="314"/>
      <c r="BZ18" s="315"/>
    </row>
    <row r="19" spans="2:78" ht="18" customHeight="1" x14ac:dyDescent="0.2">
      <c r="B19" s="77"/>
      <c r="C19" s="61"/>
      <c r="D19" s="61"/>
      <c r="E19" s="61"/>
      <c r="F19" s="61"/>
      <c r="G19" s="61"/>
      <c r="H19" s="61"/>
      <c r="I19" s="61"/>
      <c r="J19" s="61"/>
      <c r="K19" s="61"/>
      <c r="L19" s="61"/>
      <c r="M19" s="61"/>
      <c r="N19" s="61"/>
      <c r="O19" s="61"/>
      <c r="P19" s="61"/>
      <c r="Q19" s="61"/>
      <c r="R19" s="61"/>
      <c r="T19" s="95"/>
      <c r="U19" s="94"/>
      <c r="V19" s="94"/>
      <c r="W19" s="94"/>
      <c r="X19" s="96"/>
      <c r="Z19" s="280"/>
      <c r="AA19" s="280"/>
      <c r="AB19" s="280"/>
      <c r="AC19" s="280"/>
      <c r="AD19" s="280"/>
      <c r="AE19" s="280"/>
      <c r="AF19" s="280"/>
      <c r="AG19" s="280"/>
      <c r="AH19" s="280"/>
      <c r="AI19" s="280"/>
      <c r="AJ19" s="280"/>
      <c r="AK19" s="280"/>
      <c r="AL19" s="280"/>
      <c r="AM19" s="61"/>
      <c r="AN19" s="350" t="str">
        <f>"電話：" &amp; 入力表!D12</f>
        <v>電話：01632-2-3456</v>
      </c>
      <c r="AO19" s="351"/>
      <c r="AP19" s="351"/>
      <c r="AQ19" s="351"/>
      <c r="AR19" s="351"/>
      <c r="AS19" s="351"/>
      <c r="AT19" s="351"/>
      <c r="AU19" s="351"/>
      <c r="AV19" s="351"/>
      <c r="AW19" s="351"/>
      <c r="AX19" s="351"/>
      <c r="AY19" s="351"/>
      <c r="AZ19" s="351"/>
      <c r="BA19" s="351"/>
      <c r="BB19" s="351"/>
      <c r="BC19" s="351"/>
      <c r="BD19" s="351"/>
      <c r="BE19" s="351"/>
      <c r="BF19" s="351"/>
      <c r="BG19" s="351"/>
      <c r="BH19" s="351"/>
      <c r="BI19" s="351"/>
      <c r="BJ19" s="351"/>
      <c r="BK19" s="351"/>
      <c r="BL19" s="351"/>
      <c r="BM19" s="351"/>
      <c r="BN19" s="351"/>
      <c r="BO19" s="351"/>
      <c r="BP19" s="351"/>
      <c r="BQ19" s="351"/>
      <c r="BR19" s="351"/>
      <c r="BS19" s="351"/>
      <c r="BT19" s="351"/>
      <c r="BU19" s="351"/>
      <c r="BV19" s="351"/>
      <c r="BW19" s="351"/>
      <c r="BX19" s="351"/>
      <c r="BY19" s="351"/>
      <c r="BZ19" s="352"/>
    </row>
    <row r="20" spans="2:78" ht="2.25" customHeight="1" x14ac:dyDescent="0.2">
      <c r="B20" s="77"/>
      <c r="C20" s="98"/>
      <c r="D20" s="98"/>
      <c r="E20" s="98"/>
      <c r="F20" s="98"/>
      <c r="G20" s="98"/>
      <c r="H20" s="98"/>
      <c r="I20" s="98"/>
      <c r="J20" s="98"/>
      <c r="K20" s="98"/>
      <c r="L20" s="98"/>
      <c r="M20" s="98"/>
      <c r="N20" s="98"/>
      <c r="O20" s="98"/>
      <c r="P20" s="98"/>
      <c r="Q20" s="98"/>
      <c r="R20" s="99"/>
      <c r="S20" s="51"/>
      <c r="T20" s="100"/>
      <c r="U20" s="101"/>
      <c r="V20" s="101"/>
      <c r="W20" s="101"/>
      <c r="X20" s="102"/>
      <c r="Y20" s="56"/>
      <c r="Z20" s="342"/>
      <c r="AA20" s="342"/>
      <c r="AB20" s="342"/>
      <c r="AC20" s="342"/>
      <c r="AD20" s="342"/>
      <c r="AE20" s="342"/>
      <c r="AF20" s="342"/>
      <c r="AG20" s="342"/>
      <c r="AH20" s="342"/>
      <c r="AI20" s="342"/>
      <c r="AJ20" s="342"/>
      <c r="AK20" s="342"/>
      <c r="AL20" s="342"/>
      <c r="AM20" s="54"/>
      <c r="AN20" s="343" t="str">
        <f>IF(入力表!D13="","",入力表!D13)</f>
        <v>ｻｯﾎﾟﾛｼｾﾞｲﾎﾃﾙ</v>
      </c>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4"/>
      <c r="BU20" s="344"/>
      <c r="BV20" s="344"/>
      <c r="BW20" s="344"/>
      <c r="BX20" s="344"/>
      <c r="BY20" s="344"/>
      <c r="BZ20" s="345"/>
    </row>
    <row r="21" spans="2:78" ht="12" customHeight="1" x14ac:dyDescent="0.2">
      <c r="B21" s="77"/>
      <c r="C21" s="98"/>
      <c r="D21" s="98"/>
      <c r="E21" s="98"/>
      <c r="F21" s="98"/>
      <c r="G21" s="98"/>
      <c r="H21" s="98"/>
      <c r="I21" s="98"/>
      <c r="J21" s="98"/>
      <c r="K21" s="98"/>
      <c r="L21" s="98"/>
      <c r="M21" s="98"/>
      <c r="N21" s="98"/>
      <c r="O21" s="98"/>
      <c r="P21" s="98"/>
      <c r="Q21" s="98"/>
      <c r="R21" s="99"/>
      <c r="S21" s="51"/>
      <c r="T21" s="103"/>
      <c r="U21" s="94"/>
      <c r="V21" s="94"/>
      <c r="W21" s="94"/>
      <c r="X21" s="96"/>
      <c r="Y21" s="85"/>
      <c r="Z21" s="349" t="s">
        <v>589</v>
      </c>
      <c r="AA21" s="349"/>
      <c r="AB21" s="349"/>
      <c r="AC21" s="349"/>
      <c r="AD21" s="349"/>
      <c r="AE21" s="349"/>
      <c r="AF21" s="349"/>
      <c r="AG21" s="349"/>
      <c r="AH21" s="349"/>
      <c r="AI21" s="349"/>
      <c r="AJ21" s="349"/>
      <c r="AK21" s="349"/>
      <c r="AL21" s="349"/>
      <c r="AM21" s="104"/>
      <c r="AN21" s="346"/>
      <c r="AO21" s="347"/>
      <c r="AP21" s="347"/>
      <c r="AQ21" s="347"/>
      <c r="AR21" s="347"/>
      <c r="AS21" s="347"/>
      <c r="AT21" s="347"/>
      <c r="AU21" s="347"/>
      <c r="AV21" s="347"/>
      <c r="AW21" s="347"/>
      <c r="AX21" s="347"/>
      <c r="AY21" s="347"/>
      <c r="AZ21" s="347"/>
      <c r="BA21" s="347"/>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8"/>
    </row>
    <row r="22" spans="2:78" ht="3.75" customHeight="1" x14ac:dyDescent="0.2">
      <c r="B22" s="77"/>
      <c r="C22" s="98"/>
      <c r="D22" s="98"/>
      <c r="E22" s="98"/>
      <c r="F22" s="98"/>
      <c r="G22" s="98"/>
      <c r="H22" s="98"/>
      <c r="I22" s="98"/>
      <c r="J22" s="98"/>
      <c r="K22" s="98"/>
      <c r="L22" s="98"/>
      <c r="M22" s="98"/>
      <c r="N22" s="98"/>
      <c r="O22" s="98"/>
      <c r="P22" s="98"/>
      <c r="Q22" s="98"/>
      <c r="R22" s="99"/>
      <c r="S22" s="51"/>
      <c r="T22" s="103"/>
      <c r="U22" s="94"/>
      <c r="V22" s="94"/>
      <c r="W22" s="94"/>
      <c r="X22" s="96"/>
      <c r="Y22" s="78"/>
      <c r="Z22" s="319" t="s">
        <v>590</v>
      </c>
      <c r="AA22" s="319"/>
      <c r="AB22" s="319"/>
      <c r="AC22" s="319"/>
      <c r="AD22" s="319"/>
      <c r="AE22" s="319"/>
      <c r="AF22" s="319"/>
      <c r="AG22" s="319"/>
      <c r="AH22" s="319"/>
      <c r="AI22" s="319"/>
      <c r="AJ22" s="319"/>
      <c r="AK22" s="319"/>
      <c r="AL22" s="319"/>
      <c r="AN22" s="330" t="str">
        <f>IF(入力表!D14="","",入力表!D14)</f>
        <v>札幌市税ホテル</v>
      </c>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2"/>
    </row>
    <row r="23" spans="2:78" ht="15.6" customHeight="1" x14ac:dyDescent="0.2">
      <c r="B23" s="77"/>
      <c r="C23" s="98"/>
      <c r="D23" s="98"/>
      <c r="E23" s="98"/>
      <c r="F23" s="98"/>
      <c r="G23" s="98"/>
      <c r="H23" s="98"/>
      <c r="I23" s="98"/>
      <c r="J23" s="98"/>
      <c r="K23" s="98"/>
      <c r="L23" s="98"/>
      <c r="M23" s="98"/>
      <c r="N23" s="98"/>
      <c r="O23" s="98"/>
      <c r="P23" s="98"/>
      <c r="Q23" s="98"/>
      <c r="R23" s="99"/>
      <c r="S23" s="51"/>
      <c r="T23" s="95"/>
      <c r="U23" s="339" t="s">
        <v>591</v>
      </c>
      <c r="V23" s="339"/>
      <c r="W23" s="339"/>
      <c r="X23" s="96"/>
      <c r="Y23" s="78"/>
      <c r="Z23" s="319"/>
      <c r="AA23" s="319"/>
      <c r="AB23" s="319"/>
      <c r="AC23" s="319"/>
      <c r="AD23" s="319"/>
      <c r="AE23" s="319"/>
      <c r="AF23" s="319"/>
      <c r="AG23" s="319"/>
      <c r="AH23" s="319"/>
      <c r="AI23" s="319"/>
      <c r="AJ23" s="319"/>
      <c r="AK23" s="319"/>
      <c r="AL23" s="319"/>
      <c r="AN23" s="333"/>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BT23" s="334"/>
      <c r="BU23" s="334"/>
      <c r="BV23" s="334"/>
      <c r="BW23" s="334"/>
      <c r="BX23" s="334"/>
      <c r="BY23" s="334"/>
      <c r="BZ23" s="335"/>
    </row>
    <row r="24" spans="2:78" ht="9.75" customHeight="1" x14ac:dyDescent="0.2">
      <c r="B24" s="77"/>
      <c r="C24" s="98"/>
      <c r="D24" s="98"/>
      <c r="E24" s="98"/>
      <c r="F24" s="98"/>
      <c r="G24" s="98"/>
      <c r="H24" s="98"/>
      <c r="I24" s="98"/>
      <c r="J24" s="98"/>
      <c r="K24" s="98"/>
      <c r="L24" s="98"/>
      <c r="M24" s="98"/>
      <c r="N24" s="98"/>
      <c r="O24" s="98"/>
      <c r="P24" s="98"/>
      <c r="Q24" s="98"/>
      <c r="R24" s="99"/>
      <c r="S24" s="51"/>
      <c r="T24" s="95"/>
      <c r="U24" s="339"/>
      <c r="V24" s="339"/>
      <c r="W24" s="339"/>
      <c r="X24" s="96"/>
      <c r="Y24" s="85"/>
      <c r="Z24" s="320"/>
      <c r="AA24" s="320"/>
      <c r="AB24" s="320"/>
      <c r="AC24" s="320"/>
      <c r="AD24" s="320"/>
      <c r="AE24" s="320"/>
      <c r="AF24" s="320"/>
      <c r="AG24" s="320"/>
      <c r="AH24" s="320"/>
      <c r="AI24" s="320"/>
      <c r="AJ24" s="320"/>
      <c r="AK24" s="320"/>
      <c r="AL24" s="320"/>
      <c r="AM24" s="104"/>
      <c r="AN24" s="336"/>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8"/>
    </row>
    <row r="25" spans="2:78" ht="24" customHeight="1" x14ac:dyDescent="0.2">
      <c r="B25" s="77"/>
      <c r="C25" s="97"/>
      <c r="D25" s="105"/>
      <c r="E25" s="105"/>
      <c r="F25" s="105"/>
      <c r="G25" s="105"/>
      <c r="H25" s="105"/>
      <c r="I25" s="105"/>
      <c r="J25" s="105"/>
      <c r="K25" s="105"/>
      <c r="L25" s="105"/>
      <c r="M25" s="105"/>
      <c r="N25" s="105"/>
      <c r="O25" s="105"/>
      <c r="P25" s="105"/>
      <c r="Q25" s="105"/>
      <c r="R25" s="105"/>
      <c r="T25" s="95"/>
      <c r="U25" s="339"/>
      <c r="V25" s="339"/>
      <c r="W25" s="339"/>
      <c r="X25" s="96"/>
      <c r="Y25" s="56"/>
      <c r="Z25" s="278" t="s">
        <v>592</v>
      </c>
      <c r="AA25" s="278"/>
      <c r="AB25" s="278"/>
      <c r="AC25" s="278"/>
      <c r="AD25" s="278"/>
      <c r="AE25" s="278"/>
      <c r="AF25" s="278"/>
      <c r="AG25" s="278"/>
      <c r="AH25" s="278"/>
      <c r="AI25" s="278"/>
      <c r="AJ25" s="278"/>
      <c r="AK25" s="278"/>
      <c r="AL25" s="278"/>
      <c r="AM25" s="54"/>
      <c r="AN25" s="353" t="str">
        <f>IF(入力表!D15="","",入力表!D15)</f>
        <v>札幌市北区北●条西●丁目
△番△号</v>
      </c>
      <c r="AO25" s="354"/>
      <c r="AP25" s="354"/>
      <c r="AQ25" s="354"/>
      <c r="AR25" s="354"/>
      <c r="AS25" s="354"/>
      <c r="AT25" s="354"/>
      <c r="AU25" s="354"/>
      <c r="AV25" s="354"/>
      <c r="AW25" s="354"/>
      <c r="AX25" s="354"/>
      <c r="AY25" s="354"/>
      <c r="AZ25" s="354"/>
      <c r="BA25" s="354"/>
      <c r="BB25" s="354"/>
      <c r="BC25" s="354"/>
      <c r="BD25" s="354"/>
      <c r="BE25" s="354"/>
      <c r="BF25" s="354"/>
      <c r="BG25" s="354"/>
      <c r="BH25" s="354"/>
      <c r="BI25" s="354"/>
      <c r="BJ25" s="354"/>
      <c r="BK25" s="354"/>
      <c r="BL25" s="354"/>
      <c r="BM25" s="354"/>
      <c r="BN25" s="354"/>
      <c r="BO25" s="354"/>
      <c r="BP25" s="354"/>
      <c r="BQ25" s="354"/>
      <c r="BR25" s="354"/>
      <c r="BS25" s="354"/>
      <c r="BT25" s="354"/>
      <c r="BU25" s="354"/>
      <c r="BV25" s="354"/>
      <c r="BW25" s="354"/>
      <c r="BX25" s="354"/>
      <c r="BY25" s="354"/>
      <c r="BZ25" s="355"/>
    </row>
    <row r="26" spans="2:78" ht="6" customHeight="1" x14ac:dyDescent="0.2">
      <c r="B26" s="77"/>
      <c r="C26" s="93"/>
      <c r="D26" s="106"/>
      <c r="E26" s="106"/>
      <c r="F26" s="106"/>
      <c r="G26" s="106"/>
      <c r="H26" s="106"/>
      <c r="I26" s="106"/>
      <c r="J26" s="106"/>
      <c r="K26" s="106"/>
      <c r="L26" s="106"/>
      <c r="M26" s="106"/>
      <c r="N26" s="106"/>
      <c r="O26" s="106"/>
      <c r="P26" s="106"/>
      <c r="Q26" s="106"/>
      <c r="R26" s="106"/>
      <c r="T26" s="95"/>
      <c r="U26" s="339"/>
      <c r="V26" s="339"/>
      <c r="W26" s="339"/>
      <c r="X26" s="96"/>
      <c r="Y26" s="78"/>
      <c r="Z26" s="279"/>
      <c r="AA26" s="279"/>
      <c r="AB26" s="279"/>
      <c r="AC26" s="279"/>
      <c r="AD26" s="279"/>
      <c r="AE26" s="279"/>
      <c r="AF26" s="279"/>
      <c r="AG26" s="279"/>
      <c r="AH26" s="279"/>
      <c r="AI26" s="279"/>
      <c r="AJ26" s="279"/>
      <c r="AK26" s="279"/>
      <c r="AL26" s="279"/>
      <c r="AN26" s="356"/>
      <c r="AO26" s="357"/>
      <c r="AP26" s="357"/>
      <c r="AQ26" s="357"/>
      <c r="AR26" s="357"/>
      <c r="AS26" s="357"/>
      <c r="AT26" s="357"/>
      <c r="AU26" s="357"/>
      <c r="AV26" s="357"/>
      <c r="AW26" s="357"/>
      <c r="AX26" s="357"/>
      <c r="AY26" s="357"/>
      <c r="AZ26" s="357"/>
      <c r="BA26" s="357"/>
      <c r="BB26" s="357"/>
      <c r="BC26" s="357"/>
      <c r="BD26" s="357"/>
      <c r="BE26" s="357"/>
      <c r="BF26" s="357"/>
      <c r="BG26" s="357"/>
      <c r="BH26" s="357"/>
      <c r="BI26" s="357"/>
      <c r="BJ26" s="357"/>
      <c r="BK26" s="357"/>
      <c r="BL26" s="357"/>
      <c r="BM26" s="357"/>
      <c r="BN26" s="357"/>
      <c r="BO26" s="357"/>
      <c r="BP26" s="357"/>
      <c r="BQ26" s="357"/>
      <c r="BR26" s="357"/>
      <c r="BS26" s="357"/>
      <c r="BT26" s="357"/>
      <c r="BU26" s="357"/>
      <c r="BV26" s="357"/>
      <c r="BW26" s="357"/>
      <c r="BX26" s="357"/>
      <c r="BY26" s="357"/>
      <c r="BZ26" s="358"/>
    </row>
    <row r="27" spans="2:78" ht="20.25" customHeight="1" x14ac:dyDescent="0.2">
      <c r="B27" s="77"/>
      <c r="C27" s="50"/>
      <c r="T27" s="95"/>
      <c r="U27" s="339"/>
      <c r="V27" s="339"/>
      <c r="W27" s="339"/>
      <c r="X27" s="96"/>
      <c r="Y27" s="85"/>
      <c r="Z27" s="280"/>
      <c r="AA27" s="280"/>
      <c r="AB27" s="280"/>
      <c r="AC27" s="280"/>
      <c r="AD27" s="280"/>
      <c r="AE27" s="280"/>
      <c r="AF27" s="280"/>
      <c r="AG27" s="280"/>
      <c r="AH27" s="280"/>
      <c r="AI27" s="280"/>
      <c r="AJ27" s="280"/>
      <c r="AK27" s="280"/>
      <c r="AL27" s="280"/>
      <c r="AM27" s="104"/>
      <c r="AN27" s="359" t="str">
        <f>"電話：" &amp; 入力表!D16</f>
        <v>電話：03-1234-5678</v>
      </c>
      <c r="AO27" s="360"/>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1"/>
    </row>
    <row r="28" spans="2:78" ht="15" customHeight="1" x14ac:dyDescent="0.2">
      <c r="B28" s="77"/>
      <c r="C28" s="50"/>
      <c r="T28" s="95"/>
      <c r="U28" s="339"/>
      <c r="V28" s="339"/>
      <c r="W28" s="339"/>
      <c r="X28" s="96"/>
      <c r="Y28" s="78"/>
      <c r="Z28" s="279" t="s">
        <v>593</v>
      </c>
      <c r="AA28" s="279"/>
      <c r="AB28" s="279"/>
      <c r="AC28" s="279"/>
      <c r="AD28" s="279"/>
      <c r="AE28" s="279"/>
      <c r="AF28" s="279"/>
      <c r="AG28" s="279"/>
      <c r="AH28" s="279"/>
      <c r="AI28" s="279"/>
      <c r="AJ28" s="279"/>
      <c r="AK28" s="279"/>
      <c r="AL28" s="279"/>
      <c r="AN28" s="363" t="str">
        <f>IF(入力表!$H$17=8,"",MID(入力表!D17,1,1))</f>
        <v>1</v>
      </c>
      <c r="AO28" s="364"/>
      <c r="AP28" s="364"/>
      <c r="AQ28" s="365"/>
      <c r="AR28" s="363" t="str">
        <f>IF(入力表!$H$17=8,MID(入力表!D17,1,1),MID(入力表!D17,2,1))</f>
        <v>2</v>
      </c>
      <c r="AS28" s="364"/>
      <c r="AT28" s="364"/>
      <c r="AU28" s="364"/>
      <c r="AV28" s="366"/>
      <c r="AW28" s="367" t="str">
        <f>IF(入力表!$H$17=8,MID(入力表!D17,2,1),MID(入力表!D17,3,1))</f>
        <v>3</v>
      </c>
      <c r="AX28" s="364"/>
      <c r="AY28" s="364"/>
      <c r="AZ28" s="364"/>
      <c r="BA28" s="365"/>
      <c r="BB28" s="363" t="str">
        <f>IF(入力表!$H$17=8,MID(入力表!D17,3,1),MID(入力表!D17,4,1))</f>
        <v>4</v>
      </c>
      <c r="BC28" s="364"/>
      <c r="BD28" s="364"/>
      <c r="BE28" s="364"/>
      <c r="BF28" s="365"/>
      <c r="BG28" s="363" t="str">
        <f>IF(入力表!$H$17=8,MID(入力表!D17,4,1),MID(入力表!D17,5,1))</f>
        <v>5</v>
      </c>
      <c r="BH28" s="364"/>
      <c r="BI28" s="364"/>
      <c r="BJ28" s="365"/>
      <c r="BK28" s="363" t="str">
        <f>IF(入力表!$H$17=8,MID(入力表!D17,5,1),MID(入力表!D17,6,1))</f>
        <v>6</v>
      </c>
      <c r="BL28" s="364"/>
      <c r="BM28" s="364"/>
      <c r="BN28" s="365"/>
      <c r="BO28" s="363" t="str">
        <f>IF(入力表!$H$17=8,MID(入力表!D17,6,1),MID(入力表!D17,7,1))</f>
        <v>7</v>
      </c>
      <c r="BP28" s="364"/>
      <c r="BQ28" s="364"/>
      <c r="BR28" s="365"/>
      <c r="BS28" s="363" t="str">
        <f>IF(入力表!$H$17=8,MID(入力表!D17,7,1),MID(入力表!D17,8,1))</f>
        <v>8</v>
      </c>
      <c r="BT28" s="364"/>
      <c r="BU28" s="364"/>
      <c r="BV28" s="366"/>
      <c r="BW28" s="367" t="str">
        <f>IF(入力表!$H$17=8,MID(入力表!D17,8,1),MID(入力表!D17,9,1))</f>
        <v>9</v>
      </c>
      <c r="BX28" s="364"/>
      <c r="BY28" s="364"/>
      <c r="BZ28" s="366"/>
    </row>
    <row r="29" spans="2:78" ht="12" customHeight="1" x14ac:dyDescent="0.2">
      <c r="B29" s="107"/>
      <c r="C29" s="57"/>
      <c r="D29" s="57"/>
      <c r="E29" s="57"/>
      <c r="F29" s="57"/>
      <c r="G29" s="57"/>
      <c r="H29" s="57"/>
      <c r="I29" s="57"/>
      <c r="J29" s="57"/>
      <c r="K29" s="57"/>
      <c r="L29" s="57"/>
      <c r="M29" s="57"/>
      <c r="N29" s="57"/>
      <c r="O29" s="57"/>
      <c r="P29" s="57"/>
      <c r="Q29" s="57"/>
      <c r="R29" s="57"/>
      <c r="S29" s="57"/>
      <c r="T29" s="108"/>
      <c r="U29" s="109"/>
      <c r="V29" s="109"/>
      <c r="W29" s="109"/>
      <c r="X29" s="110"/>
      <c r="Y29" s="66"/>
      <c r="Z29" s="340"/>
      <c r="AA29" s="340"/>
      <c r="AB29" s="340"/>
      <c r="AC29" s="340"/>
      <c r="AD29" s="340"/>
      <c r="AE29" s="340"/>
      <c r="AF29" s="340"/>
      <c r="AG29" s="340"/>
      <c r="AH29" s="340"/>
      <c r="AI29" s="340"/>
      <c r="AJ29" s="340"/>
      <c r="AK29" s="340"/>
      <c r="AL29" s="340"/>
      <c r="AM29" s="57"/>
      <c r="AN29" s="248"/>
      <c r="AO29" s="317"/>
      <c r="AP29" s="317"/>
      <c r="AQ29" s="259"/>
      <c r="AR29" s="248"/>
      <c r="AS29" s="317"/>
      <c r="AT29" s="317"/>
      <c r="AU29" s="317"/>
      <c r="AV29" s="257"/>
      <c r="AW29" s="256"/>
      <c r="AX29" s="317"/>
      <c r="AY29" s="317"/>
      <c r="AZ29" s="317"/>
      <c r="BA29" s="259"/>
      <c r="BB29" s="248"/>
      <c r="BC29" s="317"/>
      <c r="BD29" s="317"/>
      <c r="BE29" s="317"/>
      <c r="BF29" s="259"/>
      <c r="BG29" s="248"/>
      <c r="BH29" s="317"/>
      <c r="BI29" s="317"/>
      <c r="BJ29" s="259"/>
      <c r="BK29" s="248"/>
      <c r="BL29" s="317"/>
      <c r="BM29" s="317"/>
      <c r="BN29" s="259"/>
      <c r="BO29" s="248"/>
      <c r="BP29" s="317"/>
      <c r="BQ29" s="317"/>
      <c r="BR29" s="259"/>
      <c r="BS29" s="248"/>
      <c r="BT29" s="317"/>
      <c r="BU29" s="317"/>
      <c r="BV29" s="257"/>
      <c r="BW29" s="256"/>
      <c r="BX29" s="317"/>
      <c r="BY29" s="317"/>
      <c r="BZ29" s="257"/>
    </row>
    <row r="30" spans="2:78" ht="11.25" customHeight="1" x14ac:dyDescent="0.2">
      <c r="B30" s="68"/>
      <c r="C30" s="68"/>
      <c r="D30" s="68"/>
      <c r="E30" s="68"/>
      <c r="F30" s="68"/>
      <c r="G30" s="68"/>
      <c r="H30" s="68"/>
      <c r="I30" s="68"/>
      <c r="J30" s="68"/>
      <c r="K30" s="68"/>
      <c r="L30" s="68"/>
      <c r="M30" s="68"/>
      <c r="N30" s="68"/>
      <c r="O30" s="68"/>
      <c r="P30" s="68"/>
      <c r="Q30" s="68"/>
      <c r="R30" s="68"/>
      <c r="S30" s="68"/>
      <c r="T30" s="73"/>
      <c r="U30" s="73"/>
      <c r="V30" s="73"/>
      <c r="W30" s="73"/>
      <c r="X30" s="73"/>
      <c r="Y30" s="68"/>
      <c r="Z30" s="111"/>
      <c r="AA30" s="111"/>
      <c r="AB30" s="111"/>
      <c r="AC30" s="111"/>
      <c r="AD30" s="111"/>
      <c r="AE30" s="111"/>
      <c r="AF30" s="111"/>
      <c r="AG30" s="111"/>
      <c r="AH30" s="111"/>
      <c r="AI30" s="111"/>
      <c r="AJ30" s="111"/>
      <c r="AK30" s="111"/>
      <c r="AL30" s="111"/>
      <c r="AM30" s="68"/>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row>
    <row r="31" spans="2:78" ht="23.25" customHeight="1" x14ac:dyDescent="0.2">
      <c r="B31" s="113"/>
      <c r="C31" s="114"/>
      <c r="D31" s="114"/>
      <c r="E31" s="114"/>
      <c r="F31" s="114"/>
      <c r="G31" s="114"/>
      <c r="H31" s="114"/>
      <c r="I31" s="114"/>
      <c r="J31" s="114"/>
      <c r="K31" s="115"/>
      <c r="L31" s="368" t="s">
        <v>594</v>
      </c>
      <c r="M31" s="368"/>
      <c r="N31" s="368"/>
      <c r="O31" s="368"/>
      <c r="P31" s="368"/>
      <c r="Q31" s="368"/>
      <c r="R31" s="368"/>
      <c r="S31" s="368"/>
      <c r="T31" s="368"/>
      <c r="U31" s="368"/>
      <c r="V31" s="368"/>
      <c r="W31" s="368"/>
      <c r="X31" s="368"/>
      <c r="Y31" s="368"/>
      <c r="Z31" s="368"/>
      <c r="AA31" s="368"/>
      <c r="AB31" s="368"/>
      <c r="AC31" s="368"/>
      <c r="AD31" s="369" t="s">
        <v>595</v>
      </c>
      <c r="AE31" s="368"/>
      <c r="AF31" s="368"/>
      <c r="AG31" s="368"/>
      <c r="AH31" s="368"/>
      <c r="AI31" s="368"/>
      <c r="AJ31" s="368"/>
      <c r="AK31" s="368"/>
      <c r="AL31" s="368"/>
      <c r="AM31" s="368"/>
      <c r="AN31" s="368"/>
      <c r="AO31" s="368"/>
      <c r="AP31" s="368"/>
      <c r="AQ31" s="370"/>
      <c r="AR31" s="369" t="s">
        <v>596</v>
      </c>
      <c r="AS31" s="368"/>
      <c r="AT31" s="368"/>
      <c r="AU31" s="368"/>
      <c r="AV31" s="368"/>
      <c r="AW31" s="368"/>
      <c r="AX31" s="368"/>
      <c r="AY31" s="368"/>
      <c r="AZ31" s="368"/>
      <c r="BA31" s="368"/>
      <c r="BB31" s="368"/>
      <c r="BC31" s="368"/>
      <c r="BD31" s="368"/>
      <c r="BE31" s="368"/>
      <c r="BF31" s="368"/>
      <c r="BG31" s="369" t="s">
        <v>597</v>
      </c>
      <c r="BH31" s="368"/>
      <c r="BI31" s="368"/>
      <c r="BJ31" s="368"/>
      <c r="BK31" s="368"/>
      <c r="BL31" s="368"/>
      <c r="BM31" s="368"/>
      <c r="BN31" s="368"/>
      <c r="BO31" s="368"/>
      <c r="BP31" s="368"/>
      <c r="BQ31" s="368"/>
      <c r="BR31" s="368"/>
      <c r="BS31" s="368"/>
      <c r="BT31" s="368"/>
      <c r="BU31" s="368"/>
      <c r="BV31" s="368"/>
      <c r="BW31" s="368"/>
      <c r="BX31" s="368"/>
      <c r="BY31" s="368"/>
      <c r="BZ31" s="371"/>
    </row>
    <row r="32" spans="2:78" ht="27" customHeight="1" x14ac:dyDescent="0.2">
      <c r="B32" s="116"/>
      <c r="C32" s="106"/>
      <c r="D32" s="106"/>
      <c r="E32" s="106"/>
      <c r="F32" s="106"/>
      <c r="G32" s="106"/>
      <c r="H32" s="106"/>
      <c r="I32" s="106"/>
      <c r="J32" s="106"/>
      <c r="K32" s="117"/>
      <c r="L32" s="380" t="s">
        <v>598</v>
      </c>
      <c r="M32" s="381"/>
      <c r="N32" s="381"/>
      <c r="O32" s="381"/>
      <c r="P32" s="381"/>
      <c r="Q32" s="381"/>
      <c r="R32" s="381"/>
      <c r="S32" s="382"/>
      <c r="T32" s="377" t="s">
        <v>599</v>
      </c>
      <c r="U32" s="378"/>
      <c r="V32" s="378"/>
      <c r="W32" s="378"/>
      <c r="X32" s="378"/>
      <c r="Y32" s="378"/>
      <c r="Z32" s="378"/>
      <c r="AA32" s="378"/>
      <c r="AB32" s="378"/>
      <c r="AC32" s="379"/>
      <c r="AD32" s="362" t="str">
        <f>IF(INT('月計表（特例用）'!$C42/1000000),MOD(INT('月計表（特例用）'!$C42/1000000),10),"")</f>
        <v/>
      </c>
      <c r="AE32" s="362"/>
      <c r="AF32" s="362" t="str">
        <f>IF(INT('月計表（特例用）'!$C42/100000),MOD(INT('月計表（特例用）'!$C42/100000),10),"")</f>
        <v/>
      </c>
      <c r="AG32" s="362"/>
      <c r="AH32" s="362" t="str">
        <f>IF(INT('月計表（特例用）'!$C42/10000),MOD(INT('月計表（特例用）'!$C42/10000),10),"")</f>
        <v/>
      </c>
      <c r="AI32" s="362"/>
      <c r="AJ32" s="362" t="str">
        <f>IF(INT('月計表（特例用）'!$C42/1000),MOD(INT('月計表（特例用）'!$C42/1000),10),"")</f>
        <v/>
      </c>
      <c r="AK32" s="362"/>
      <c r="AL32" s="362">
        <f>IF(INT('月計表（特例用）'!$C42/100),MOD(INT('月計表（特例用）'!$C42/100),10),"")</f>
        <v>8</v>
      </c>
      <c r="AM32" s="362"/>
      <c r="AN32" s="362">
        <f>IF(INT('月計表（特例用）'!$C42/10),MOD(INT('月計表（特例用）'!$C42/10),10),"")</f>
        <v>0</v>
      </c>
      <c r="AO32" s="362"/>
      <c r="AP32" s="362">
        <f>IF(INT('月計表（特例用）'!$C42/1),MOD(INT('月計表（特例用）'!$C42/1),10),"0")</f>
        <v>3</v>
      </c>
      <c r="AQ32" s="362"/>
      <c r="AR32" s="377">
        <v>300</v>
      </c>
      <c r="AS32" s="378"/>
      <c r="AT32" s="378"/>
      <c r="AU32" s="378"/>
      <c r="AV32" s="378"/>
      <c r="AW32" s="378"/>
      <c r="AX32" s="378"/>
      <c r="AY32" s="378"/>
      <c r="AZ32" s="378"/>
      <c r="BA32" s="378"/>
      <c r="BB32" s="378"/>
      <c r="BC32" s="378"/>
      <c r="BD32" s="378"/>
      <c r="BE32" s="378"/>
      <c r="BF32" s="379"/>
      <c r="BG32" s="362" t="str">
        <f>IF(INT('月計表（特例用）'!$C43/1000000000),MOD(INT('月計表（特例用）'!$C43/1000000000),10),"")</f>
        <v/>
      </c>
      <c r="BH32" s="362"/>
      <c r="BI32" s="362" t="str">
        <f>IF(INT('月計表（特例用）'!$C43/100000000),MOD(INT('月計表（特例用）'!$C43/100000000),10),"")</f>
        <v/>
      </c>
      <c r="BJ32" s="362"/>
      <c r="BK32" s="362" t="str">
        <f>IF(INT('月計表（特例用）'!$C43/10000000),MOD(INT('月計表（特例用）'!$C43/10000000),10),"")</f>
        <v/>
      </c>
      <c r="BL32" s="362"/>
      <c r="BM32" s="362" t="str">
        <f>IF(INT('月計表（特例用）'!$C43/1000000),MOD(INT('月計表（特例用）'!$C43/1000000),10),"")</f>
        <v/>
      </c>
      <c r="BN32" s="362"/>
      <c r="BO32" s="362">
        <f>IF(INT('月計表（特例用）'!$C43/100000),MOD(INT('月計表（特例用）'!$C43/100000),10),"")</f>
        <v>2</v>
      </c>
      <c r="BP32" s="362"/>
      <c r="BQ32" s="362">
        <f>IF(INT('月計表（特例用）'!$C43/10000),MOD(INT('月計表（特例用）'!$C43/10000),10),"")</f>
        <v>4</v>
      </c>
      <c r="BR32" s="362"/>
      <c r="BS32" s="362">
        <f>IF(INT('月計表（特例用）'!$C43/1000),MOD(INT('月計表（特例用）'!$C43/1000),10),"")</f>
        <v>0</v>
      </c>
      <c r="BT32" s="362"/>
      <c r="BU32" s="362">
        <f>IF(INT('月計表（特例用）'!$C43/100),MOD(INT('月計表（特例用）'!$C43/100),10),"")</f>
        <v>9</v>
      </c>
      <c r="BV32" s="362"/>
      <c r="BW32" s="362">
        <f>IF(INT('月計表（特例用）'!$C43/10),MOD(INT('月計表（特例用）'!$C43/10),10),"")</f>
        <v>0</v>
      </c>
      <c r="BX32" s="362"/>
      <c r="BY32" s="362">
        <f>IF(INT('月計表（特例用）'!$C43/1),MOD(INT('月計表（特例用）'!$C43/1),10),"0")</f>
        <v>0</v>
      </c>
      <c r="BZ32" s="372"/>
    </row>
    <row r="33" spans="2:78" ht="27" customHeight="1" x14ac:dyDescent="0.2">
      <c r="B33" s="118"/>
      <c r="C33" s="269" t="s">
        <v>600</v>
      </c>
      <c r="D33" s="269"/>
      <c r="E33" s="269"/>
      <c r="F33" s="373">
        <f>入力表!D23</f>
        <v>8</v>
      </c>
      <c r="G33" s="373"/>
      <c r="H33" s="373"/>
      <c r="I33" s="269" t="s">
        <v>517</v>
      </c>
      <c r="J33" s="269"/>
      <c r="K33" s="374"/>
      <c r="L33" s="383"/>
      <c r="M33" s="384"/>
      <c r="N33" s="384"/>
      <c r="O33" s="384"/>
      <c r="P33" s="384"/>
      <c r="Q33" s="384"/>
      <c r="R33" s="384"/>
      <c r="S33" s="385"/>
      <c r="T33" s="375" t="s">
        <v>601</v>
      </c>
      <c r="U33" s="375"/>
      <c r="V33" s="375"/>
      <c r="W33" s="375"/>
      <c r="X33" s="375"/>
      <c r="Y33" s="375"/>
      <c r="Z33" s="375"/>
      <c r="AA33" s="375"/>
      <c r="AB33" s="375"/>
      <c r="AC33" s="376"/>
      <c r="AD33" s="362" t="str">
        <f>IF(INT('月計表（特例用）'!$D42/1000000),MOD(INT('月計表（特例用）'!$D42/1000000),10),"")</f>
        <v/>
      </c>
      <c r="AE33" s="362"/>
      <c r="AF33" s="362" t="str">
        <f>IF(INT('月計表（特例用）'!$D42/100000),MOD(INT('月計表（特例用）'!$D42/100000),10),"")</f>
        <v/>
      </c>
      <c r="AG33" s="362"/>
      <c r="AH33" s="362" t="str">
        <f>IF(INT('月計表（特例用）'!$D42/10000),MOD(INT('月計表（特例用）'!$D42/10000),10),"")</f>
        <v/>
      </c>
      <c r="AI33" s="362"/>
      <c r="AJ33" s="362" t="str">
        <f>IF(INT('月計表（特例用）'!$D42/1000),MOD(INT('月計表（特例用）'!$D42/1000),10),"")</f>
        <v/>
      </c>
      <c r="AK33" s="362"/>
      <c r="AL33" s="362">
        <f>IF(INT('月計表（特例用）'!$D42/100),MOD(INT('月計表（特例用）'!$D42/100),10),"")</f>
        <v>7</v>
      </c>
      <c r="AM33" s="362"/>
      <c r="AN33" s="362">
        <f>IF(INT('月計表（特例用）'!$D42/10),MOD(INT('月計表（特例用）'!$D42/10),10),"")</f>
        <v>4</v>
      </c>
      <c r="AO33" s="362"/>
      <c r="AP33" s="362">
        <f>IF(INT('月計表（特例用）'!$D42/1),MOD(INT('月計表（特例用）'!$D42/1),10),"0")</f>
        <v>5</v>
      </c>
      <c r="AQ33" s="362"/>
      <c r="AR33" s="377">
        <v>400</v>
      </c>
      <c r="AS33" s="378"/>
      <c r="AT33" s="378"/>
      <c r="AU33" s="378"/>
      <c r="AV33" s="378"/>
      <c r="AW33" s="378"/>
      <c r="AX33" s="378"/>
      <c r="AY33" s="378"/>
      <c r="AZ33" s="378"/>
      <c r="BA33" s="378"/>
      <c r="BB33" s="378"/>
      <c r="BC33" s="378"/>
      <c r="BD33" s="378"/>
      <c r="BE33" s="378"/>
      <c r="BF33" s="378"/>
      <c r="BG33" s="362" t="str">
        <f>IF(INT('月計表（特例用）'!$D43/1000000000),MOD(INT('月計表（特例用）'!$D43/1000000000),10),"")</f>
        <v/>
      </c>
      <c r="BH33" s="362"/>
      <c r="BI33" s="362" t="str">
        <f>IF(INT('月計表（特例用）'!$D43/100000000),MOD(INT('月計表（特例用）'!$D43/100000000),10),"")</f>
        <v/>
      </c>
      <c r="BJ33" s="362"/>
      <c r="BK33" s="362" t="str">
        <f>IF(INT('月計表（特例用）'!$D43/10000000),MOD(INT('月計表（特例用）'!$D43/10000000),10),"")</f>
        <v/>
      </c>
      <c r="BL33" s="362"/>
      <c r="BM33" s="362" t="str">
        <f>IF(INT('月計表（特例用）'!$D43/1000000),MOD(INT('月計表（特例用）'!$D43/1000000),10),"")</f>
        <v/>
      </c>
      <c r="BN33" s="362"/>
      <c r="BO33" s="362">
        <f>IF(INT('月計表（特例用）'!$D43/100000),MOD(INT('月計表（特例用）'!$D43/100000),10),"")</f>
        <v>2</v>
      </c>
      <c r="BP33" s="362"/>
      <c r="BQ33" s="362">
        <f>IF(INT('月計表（特例用）'!$D43/10000),MOD(INT('月計表（特例用）'!$D43/10000),10),"")</f>
        <v>9</v>
      </c>
      <c r="BR33" s="362"/>
      <c r="BS33" s="362">
        <f>IF(INT('月計表（特例用）'!$D43/1000),MOD(INT('月計表（特例用）'!$D43/1000),10),"")</f>
        <v>8</v>
      </c>
      <c r="BT33" s="362"/>
      <c r="BU33" s="362">
        <f>IF(INT('月計表（特例用）'!$D43/100),MOD(INT('月計表（特例用）'!$D43/100),10),"")</f>
        <v>0</v>
      </c>
      <c r="BV33" s="362"/>
      <c r="BW33" s="362">
        <f>IF(INT('月計表（特例用）'!$D43/10),MOD(INT('月計表（特例用）'!$D43/10),10),"")</f>
        <v>0</v>
      </c>
      <c r="BX33" s="362"/>
      <c r="BY33" s="362">
        <f>IF(INT('月計表（特例用）'!$D43/1),MOD(INT('月計表（特例用）'!$D43/1),10),"0")</f>
        <v>0</v>
      </c>
      <c r="BZ33" s="372"/>
    </row>
    <row r="34" spans="2:78" ht="27" customHeight="1" x14ac:dyDescent="0.2">
      <c r="B34" s="118"/>
      <c r="C34" s="106"/>
      <c r="D34" s="389">
        <f>入力表!E23</f>
        <v>3</v>
      </c>
      <c r="E34" s="389"/>
      <c r="F34" s="389"/>
      <c r="G34" s="389"/>
      <c r="H34" s="106"/>
      <c r="I34" s="119" t="s">
        <v>602</v>
      </c>
      <c r="J34" s="106"/>
      <c r="K34" s="120"/>
      <c r="L34" s="386"/>
      <c r="M34" s="387"/>
      <c r="N34" s="387"/>
      <c r="O34" s="387"/>
      <c r="P34" s="387"/>
      <c r="Q34" s="387"/>
      <c r="R34" s="387"/>
      <c r="S34" s="388"/>
      <c r="T34" s="375" t="s">
        <v>603</v>
      </c>
      <c r="U34" s="375"/>
      <c r="V34" s="375"/>
      <c r="W34" s="375"/>
      <c r="X34" s="375"/>
      <c r="Y34" s="375"/>
      <c r="Z34" s="375"/>
      <c r="AA34" s="375"/>
      <c r="AB34" s="375"/>
      <c r="AC34" s="376"/>
      <c r="AD34" s="362" t="str">
        <f>IF(INT('月計表（特例用）'!$E42/1000000),MOD(INT('月計表（特例用）'!$E42/1000000),10),"")</f>
        <v/>
      </c>
      <c r="AE34" s="362"/>
      <c r="AF34" s="362" t="str">
        <f>IF(INT('月計表（特例用）'!$E42/100000),MOD(INT('月計表（特例用）'!$E42/100000),10),"")</f>
        <v/>
      </c>
      <c r="AG34" s="362"/>
      <c r="AH34" s="362" t="str">
        <f>IF(INT('月計表（特例用）'!$E42/10000),MOD(INT('月計表（特例用）'!$E42/10000),10),"")</f>
        <v/>
      </c>
      <c r="AI34" s="362"/>
      <c r="AJ34" s="362" t="str">
        <f>IF(INT('月計表（特例用）'!$E42/1000),MOD(INT('月計表（特例用）'!$E42/1000),10),"")</f>
        <v/>
      </c>
      <c r="AK34" s="362"/>
      <c r="AL34" s="362" t="str">
        <f>IF(INT('月計表（特例用）'!$E42/100),MOD(INT('月計表（特例用）'!$E42/100),10),"")</f>
        <v/>
      </c>
      <c r="AM34" s="362"/>
      <c r="AN34" s="362" t="str">
        <f>IF(INT('月計表（特例用）'!$E42/10),MOD(INT('月計表（特例用）'!$E42/10),10),"")</f>
        <v/>
      </c>
      <c r="AO34" s="362"/>
      <c r="AP34" s="362">
        <f>IF(INT('月計表（特例用）'!$E42/1),MOD(INT('月計表（特例用）'!$E42/1),10),"0")</f>
        <v>5</v>
      </c>
      <c r="AQ34" s="362"/>
      <c r="AR34" s="390">
        <v>1000</v>
      </c>
      <c r="AS34" s="378"/>
      <c r="AT34" s="378"/>
      <c r="AU34" s="378"/>
      <c r="AV34" s="378"/>
      <c r="AW34" s="378"/>
      <c r="AX34" s="378"/>
      <c r="AY34" s="378"/>
      <c r="AZ34" s="378"/>
      <c r="BA34" s="378"/>
      <c r="BB34" s="378"/>
      <c r="BC34" s="378"/>
      <c r="BD34" s="378"/>
      <c r="BE34" s="378"/>
      <c r="BF34" s="378"/>
      <c r="BG34" s="362" t="str">
        <f>IF(INT('月計表（特例用）'!$E43/1000000000),MOD(INT('月計表（特例用）'!$E43/1000000000),10),"")</f>
        <v/>
      </c>
      <c r="BH34" s="362"/>
      <c r="BI34" s="362" t="str">
        <f>IF(INT('月計表（特例用）'!$E43/100000000),MOD(INT('月計表（特例用）'!$E43/100000000),10),"")</f>
        <v/>
      </c>
      <c r="BJ34" s="362"/>
      <c r="BK34" s="362" t="str">
        <f>IF(INT('月計表（特例用）'!$E43/10000000),MOD(INT('月計表（特例用）'!$E43/10000000),10),"")</f>
        <v/>
      </c>
      <c r="BL34" s="362"/>
      <c r="BM34" s="362" t="str">
        <f>IF(INT('月計表（特例用）'!$E43/1000000),MOD(INT('月計表（特例用）'!$E43/1000000),10),"")</f>
        <v/>
      </c>
      <c r="BN34" s="362"/>
      <c r="BO34" s="362" t="str">
        <f>IF(INT('月計表（特例用）'!$E43/100000),MOD(INT('月計表（特例用）'!$E43/100000),10),"")</f>
        <v/>
      </c>
      <c r="BP34" s="362"/>
      <c r="BQ34" s="362" t="str">
        <f>IF(INT('月計表（特例用）'!$E43/10000),MOD(INT('月計表（特例用）'!$E43/10000),10),"")</f>
        <v/>
      </c>
      <c r="BR34" s="362"/>
      <c r="BS34" s="362">
        <f>IF(INT('月計表（特例用）'!$E43/1000),MOD(INT('月計表（特例用）'!$E43/1000),10),"")</f>
        <v>5</v>
      </c>
      <c r="BT34" s="362"/>
      <c r="BU34" s="362">
        <f>IF(INT('月計表（特例用）'!$E43/100),MOD(INT('月計表（特例用）'!$E43/100),10),"")</f>
        <v>0</v>
      </c>
      <c r="BV34" s="362"/>
      <c r="BW34" s="362">
        <f>IF(INT('月計表（特例用）'!$E43/10),MOD(INT('月計表（特例用）'!$E43/10),10),"")</f>
        <v>0</v>
      </c>
      <c r="BX34" s="362"/>
      <c r="BY34" s="362">
        <f>IF(INT('月計表（特例用）'!$E43/1),MOD(INT('月計表（特例用）'!$E43/1),10),"0")</f>
        <v>0</v>
      </c>
      <c r="BZ34" s="372"/>
    </row>
    <row r="35" spans="2:78" ht="27" customHeight="1" x14ac:dyDescent="0.2">
      <c r="B35" s="118"/>
      <c r="C35" s="106"/>
      <c r="D35" s="106"/>
      <c r="E35" s="106"/>
      <c r="F35" s="106"/>
      <c r="G35" s="106"/>
      <c r="H35" s="106"/>
      <c r="I35" s="106"/>
      <c r="J35" s="106"/>
      <c r="K35" s="120"/>
      <c r="L35" s="121"/>
      <c r="M35" s="122"/>
      <c r="N35" s="122"/>
      <c r="O35" s="375" t="s">
        <v>634</v>
      </c>
      <c r="P35" s="375"/>
      <c r="Q35" s="375"/>
      <c r="R35" s="375"/>
      <c r="S35" s="375"/>
      <c r="T35" s="375"/>
      <c r="U35" s="375"/>
      <c r="V35" s="375"/>
      <c r="W35" s="375"/>
      <c r="X35" s="375"/>
      <c r="Y35" s="375"/>
      <c r="Z35" s="375"/>
      <c r="AA35" s="375"/>
      <c r="AB35" s="122"/>
      <c r="AC35" s="123"/>
      <c r="AD35" s="362" t="str">
        <f>IF(INT('月計表（特例用）'!$F42/1000000),MOD(INT('月計表（特例用）'!$F42/1000000),10),"")</f>
        <v/>
      </c>
      <c r="AE35" s="362"/>
      <c r="AF35" s="362" t="str">
        <f>IF(INT('月計表（特例用）'!$F42/100000),MOD(INT('月計表（特例用）'!$F42/100000),10),"")</f>
        <v/>
      </c>
      <c r="AG35" s="362"/>
      <c r="AH35" s="362" t="str">
        <f>IF(INT('月計表（特例用）'!$F42/10000),MOD(INT('月計表（特例用）'!$F42/10000),10),"")</f>
        <v/>
      </c>
      <c r="AI35" s="362"/>
      <c r="AJ35" s="362">
        <f>IF(INT('月計表（特例用）'!$F42/1000),MOD(INT('月計表（特例用）'!$F42/1000),10),"")</f>
        <v>1</v>
      </c>
      <c r="AK35" s="362"/>
      <c r="AL35" s="362">
        <f>IF(INT('月計表（特例用）'!$F42/100),MOD(INT('月計表（特例用）'!$F42/100),10),"")</f>
        <v>5</v>
      </c>
      <c r="AM35" s="362"/>
      <c r="AN35" s="362">
        <f>IF(INT('月計表（特例用）'!$F42/10),MOD(INT('月計表（特例用）'!$F42/10),10),"")</f>
        <v>5</v>
      </c>
      <c r="AO35" s="362"/>
      <c r="AP35" s="362">
        <f>IF(INT('月計表（特例用）'!$F42/1),MOD(INT('月計表（特例用）'!$F42/1),10),"0")</f>
        <v>3</v>
      </c>
      <c r="AQ35" s="362"/>
      <c r="AR35" s="377" t="s">
        <v>604</v>
      </c>
      <c r="AS35" s="378"/>
      <c r="AT35" s="378"/>
      <c r="AU35" s="378"/>
      <c r="AV35" s="378"/>
      <c r="AW35" s="378"/>
      <c r="AX35" s="378"/>
      <c r="AY35" s="378"/>
      <c r="AZ35" s="378"/>
      <c r="BA35" s="378"/>
      <c r="BB35" s="378"/>
      <c r="BC35" s="378"/>
      <c r="BD35" s="378"/>
      <c r="BE35" s="378"/>
      <c r="BF35" s="378"/>
      <c r="BG35" s="362" t="str">
        <f>IF(INT('月計表（特例用）'!$F43/1000000000),MOD(INT('月計表（特例用）'!$F43/1000000000),10),"")</f>
        <v/>
      </c>
      <c r="BH35" s="362"/>
      <c r="BI35" s="362" t="str">
        <f>IF(INT('月計表（特例用）'!$F43/100000000),MOD(INT('月計表（特例用）'!$F43/100000000),10),"")</f>
        <v/>
      </c>
      <c r="BJ35" s="362"/>
      <c r="BK35" s="362" t="str">
        <f>IF(INT('月計表（特例用）'!$F43/10000000),MOD(INT('月計表（特例用）'!$F43/10000000),10),"")</f>
        <v/>
      </c>
      <c r="BL35" s="362"/>
      <c r="BM35" s="362" t="str">
        <f>IF(INT('月計表（特例用）'!$F43/1000000),MOD(INT('月計表（特例用）'!$F43/1000000),10),"")</f>
        <v/>
      </c>
      <c r="BN35" s="362"/>
      <c r="BO35" s="362">
        <f>IF(INT('月計表（特例用）'!$F43/100000),MOD(INT('月計表（特例用）'!$F43/100000),10),"")</f>
        <v>5</v>
      </c>
      <c r="BP35" s="362"/>
      <c r="BQ35" s="362">
        <f>IF(INT('月計表（特例用）'!$F43/10000),MOD(INT('月計表（特例用）'!$F43/10000),10),"")</f>
        <v>4</v>
      </c>
      <c r="BR35" s="362"/>
      <c r="BS35" s="362">
        <f>IF(INT('月計表（特例用）'!$F43/1000),MOD(INT('月計表（特例用）'!$F43/1000),10),"")</f>
        <v>3</v>
      </c>
      <c r="BT35" s="362"/>
      <c r="BU35" s="362">
        <f>IF(INT('月計表（特例用）'!$F43/100),MOD(INT('月計表（特例用）'!$F43/100),10),"")</f>
        <v>9</v>
      </c>
      <c r="BV35" s="362"/>
      <c r="BW35" s="362">
        <f>IF(INT('月計表（特例用）'!$F43/10),MOD(INT('月計表（特例用）'!$F43/10),10),"")</f>
        <v>0</v>
      </c>
      <c r="BX35" s="362"/>
      <c r="BY35" s="362">
        <f>IF(INT('月計表（特例用）'!$F43/1),MOD(INT('月計表（特例用）'!$F43/1),10),"0")</f>
        <v>0</v>
      </c>
      <c r="BZ35" s="372"/>
    </row>
    <row r="36" spans="2:78" ht="27" customHeight="1" x14ac:dyDescent="0.2">
      <c r="B36" s="124"/>
      <c r="C36" s="125"/>
      <c r="D36" s="125"/>
      <c r="E36" s="125"/>
      <c r="F36" s="125"/>
      <c r="G36" s="125"/>
      <c r="H36" s="125"/>
      <c r="I36" s="125"/>
      <c r="J36" s="125"/>
      <c r="K36" s="126"/>
      <c r="L36" s="127"/>
      <c r="M36" s="128"/>
      <c r="N36" s="128"/>
      <c r="O36" s="391" t="s">
        <v>605</v>
      </c>
      <c r="P36" s="391"/>
      <c r="Q36" s="391"/>
      <c r="R36" s="391"/>
      <c r="S36" s="391"/>
      <c r="T36" s="391"/>
      <c r="U36" s="391"/>
      <c r="V36" s="391"/>
      <c r="W36" s="391"/>
      <c r="X36" s="391"/>
      <c r="Y36" s="391"/>
      <c r="Z36" s="391"/>
      <c r="AA36" s="391"/>
      <c r="AB36" s="128"/>
      <c r="AC36" s="129"/>
      <c r="AD36" s="392" t="str">
        <f>IF(INT('月計表（特例用）'!$G42/1000000),MOD(INT('月計表（特例用）'!$G42/1000000),10),"")</f>
        <v/>
      </c>
      <c r="AE36" s="393"/>
      <c r="AF36" s="394" t="str">
        <f>IF(INT('月計表（特例用）'!$G42/100000),MOD(INT('月計表（特例用）'!$G42/100000),10),"")</f>
        <v/>
      </c>
      <c r="AG36" s="394"/>
      <c r="AH36" s="394" t="str">
        <f>IF(INT('月計表（特例用）'!$G42/10000),MOD(INT('月計表（特例用）'!$G42/10000),10),"")</f>
        <v/>
      </c>
      <c r="AI36" s="394"/>
      <c r="AJ36" s="394" t="str">
        <f>IF(INT('月計表（特例用）'!$G42/1000),MOD(INT('月計表（特例用）'!$G42/1000),10),"")</f>
        <v/>
      </c>
      <c r="AK36" s="394"/>
      <c r="AL36" s="394" t="str">
        <f>IF(INT('月計表（特例用）'!$G42/100),MOD(INT('月計表（特例用）'!$G42/100),10),"")</f>
        <v/>
      </c>
      <c r="AM36" s="394"/>
      <c r="AN36" s="394" t="str">
        <f>IF(INT('月計表（特例用）'!$G42/10),MOD(INT('月計表（特例用）'!$G42/10),10),"")</f>
        <v/>
      </c>
      <c r="AO36" s="394"/>
      <c r="AP36" s="394">
        <f>IF(INT('月計表（特例用）'!$G42/1),MOD(INT('月計表（特例用）'!$G42/1),10),"0")</f>
        <v>3</v>
      </c>
      <c r="AQ36" s="394"/>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396"/>
    </row>
    <row r="37" spans="2:78" ht="11.25" customHeight="1" x14ac:dyDescent="0.2">
      <c r="B37" s="59"/>
      <c r="C37" s="59"/>
      <c r="D37" s="59"/>
      <c r="E37" s="59"/>
      <c r="F37" s="59"/>
      <c r="G37" s="59"/>
      <c r="H37" s="59"/>
      <c r="I37" s="59"/>
      <c r="J37" s="59"/>
      <c r="K37" s="59"/>
      <c r="L37" s="59"/>
      <c r="M37" s="59"/>
      <c r="N37" s="59"/>
      <c r="O37" s="59"/>
      <c r="P37" s="59"/>
      <c r="Q37" s="59"/>
      <c r="R37" s="59"/>
      <c r="S37" s="59"/>
      <c r="T37" s="59"/>
      <c r="U37" s="59"/>
      <c r="V37" s="59"/>
      <c r="W37" s="59"/>
      <c r="X37" s="59"/>
      <c r="Y37" s="130"/>
      <c r="Z37" s="130"/>
      <c r="AA37" s="130"/>
      <c r="AB37" s="130"/>
      <c r="AC37" s="130"/>
      <c r="AD37" s="130"/>
      <c r="AE37" s="130"/>
      <c r="AF37" s="130"/>
      <c r="AG37" s="130"/>
      <c r="AH37" s="130"/>
      <c r="AI37" s="130"/>
      <c r="AJ37" s="130"/>
      <c r="AK37" s="130"/>
      <c r="AL37" s="130"/>
      <c r="AM37" s="130"/>
      <c r="AN37" s="60"/>
      <c r="AO37" s="60"/>
      <c r="AP37" s="60"/>
      <c r="AQ37" s="60"/>
      <c r="AR37" s="60"/>
      <c r="AS37" s="60"/>
      <c r="AT37" s="60"/>
      <c r="AU37" s="60"/>
      <c r="AV37" s="60"/>
      <c r="AW37" s="60"/>
      <c r="AX37" s="60"/>
      <c r="AY37" s="60"/>
      <c r="AZ37" s="6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row>
    <row r="38" spans="2:78" ht="23.25" customHeight="1" x14ac:dyDescent="0.2">
      <c r="B38" s="113"/>
      <c r="C38" s="114"/>
      <c r="D38" s="114"/>
      <c r="E38" s="114"/>
      <c r="F38" s="114"/>
      <c r="G38" s="114"/>
      <c r="H38" s="114"/>
      <c r="I38" s="114"/>
      <c r="J38" s="114"/>
      <c r="K38" s="115"/>
      <c r="L38" s="368" t="s">
        <v>594</v>
      </c>
      <c r="M38" s="368"/>
      <c r="N38" s="368"/>
      <c r="O38" s="368"/>
      <c r="P38" s="368"/>
      <c r="Q38" s="368"/>
      <c r="R38" s="368"/>
      <c r="S38" s="368"/>
      <c r="T38" s="368"/>
      <c r="U38" s="368"/>
      <c r="V38" s="368"/>
      <c r="W38" s="368"/>
      <c r="X38" s="368"/>
      <c r="Y38" s="368"/>
      <c r="Z38" s="368"/>
      <c r="AA38" s="368"/>
      <c r="AB38" s="368"/>
      <c r="AC38" s="368"/>
      <c r="AD38" s="369" t="s">
        <v>595</v>
      </c>
      <c r="AE38" s="368"/>
      <c r="AF38" s="368"/>
      <c r="AG38" s="368"/>
      <c r="AH38" s="368"/>
      <c r="AI38" s="368"/>
      <c r="AJ38" s="368"/>
      <c r="AK38" s="368"/>
      <c r="AL38" s="368"/>
      <c r="AM38" s="368"/>
      <c r="AN38" s="368"/>
      <c r="AO38" s="368"/>
      <c r="AP38" s="368"/>
      <c r="AQ38" s="370"/>
      <c r="AR38" s="369" t="s">
        <v>596</v>
      </c>
      <c r="AS38" s="368"/>
      <c r="AT38" s="368"/>
      <c r="AU38" s="368"/>
      <c r="AV38" s="368"/>
      <c r="AW38" s="368"/>
      <c r="AX38" s="368"/>
      <c r="AY38" s="368"/>
      <c r="AZ38" s="368"/>
      <c r="BA38" s="368"/>
      <c r="BB38" s="368"/>
      <c r="BC38" s="368"/>
      <c r="BD38" s="368"/>
      <c r="BE38" s="368"/>
      <c r="BF38" s="370"/>
      <c r="BG38" s="369" t="s">
        <v>597</v>
      </c>
      <c r="BH38" s="368"/>
      <c r="BI38" s="368"/>
      <c r="BJ38" s="368"/>
      <c r="BK38" s="368"/>
      <c r="BL38" s="368"/>
      <c r="BM38" s="368"/>
      <c r="BN38" s="368"/>
      <c r="BO38" s="368"/>
      <c r="BP38" s="368"/>
      <c r="BQ38" s="368"/>
      <c r="BR38" s="368"/>
      <c r="BS38" s="368"/>
      <c r="BT38" s="368"/>
      <c r="BU38" s="368"/>
      <c r="BV38" s="368"/>
      <c r="BW38" s="368"/>
      <c r="BX38" s="368"/>
      <c r="BY38" s="368"/>
      <c r="BZ38" s="371"/>
    </row>
    <row r="39" spans="2:78" ht="27" customHeight="1" x14ac:dyDescent="0.2">
      <c r="B39" s="116"/>
      <c r="C39" s="106"/>
      <c r="D39" s="106"/>
      <c r="E39" s="106"/>
      <c r="F39" s="106"/>
      <c r="G39" s="106"/>
      <c r="H39" s="106"/>
      <c r="I39" s="106"/>
      <c r="J39" s="106"/>
      <c r="K39" s="117"/>
      <c r="L39" s="380" t="s">
        <v>598</v>
      </c>
      <c r="M39" s="381"/>
      <c r="N39" s="381"/>
      <c r="O39" s="381"/>
      <c r="P39" s="381"/>
      <c r="Q39" s="381"/>
      <c r="R39" s="381"/>
      <c r="S39" s="382"/>
      <c r="T39" s="378" t="s">
        <v>599</v>
      </c>
      <c r="U39" s="378"/>
      <c r="V39" s="378"/>
      <c r="W39" s="378"/>
      <c r="X39" s="378"/>
      <c r="Y39" s="378"/>
      <c r="Z39" s="378"/>
      <c r="AA39" s="378"/>
      <c r="AB39" s="378"/>
      <c r="AC39" s="379"/>
      <c r="AD39" s="362" t="str">
        <f>IF(INT('月計表（特例用）'!$I42/1000000),MOD(INT('月計表（特例用）'!$I42/1000000),10),"")</f>
        <v/>
      </c>
      <c r="AE39" s="362"/>
      <c r="AF39" s="362" t="str">
        <f>IF(INT('月計表（特例用）'!$I42/100000),MOD(INT('月計表（特例用）'!$I42/100000),10),"")</f>
        <v/>
      </c>
      <c r="AG39" s="362"/>
      <c r="AH39" s="362" t="str">
        <f>IF(INT('月計表（特例用）'!$I42/10000),MOD(INT('月計表（特例用）'!$I42/10000),10),"")</f>
        <v/>
      </c>
      <c r="AI39" s="362"/>
      <c r="AJ39" s="362" t="str">
        <f>IF(INT('月計表（特例用）'!$I42/1000),MOD(INT('月計表（特例用）'!$I42/1000),10),"")</f>
        <v/>
      </c>
      <c r="AK39" s="362"/>
      <c r="AL39" s="362">
        <f>IF(INT('月計表（特例用）'!$I42/100),MOD(INT('月計表（特例用）'!$I42/100),10),"")</f>
        <v>6</v>
      </c>
      <c r="AM39" s="362"/>
      <c r="AN39" s="362">
        <f>IF(INT('月計表（特例用）'!$I42/10),MOD(INT('月計表（特例用）'!$I42/10),10),"")</f>
        <v>3</v>
      </c>
      <c r="AO39" s="362"/>
      <c r="AP39" s="362">
        <f>IF(INT('月計表（特例用）'!$I42/1),MOD(INT('月計表（特例用）'!$I42/1),10),"0")</f>
        <v>9</v>
      </c>
      <c r="AQ39" s="362"/>
      <c r="AR39" s="377">
        <v>300</v>
      </c>
      <c r="AS39" s="378"/>
      <c r="AT39" s="378"/>
      <c r="AU39" s="378"/>
      <c r="AV39" s="378"/>
      <c r="AW39" s="378"/>
      <c r="AX39" s="378"/>
      <c r="AY39" s="378"/>
      <c r="AZ39" s="378"/>
      <c r="BA39" s="378"/>
      <c r="BB39" s="378"/>
      <c r="BC39" s="378"/>
      <c r="BD39" s="378"/>
      <c r="BE39" s="378"/>
      <c r="BF39" s="379"/>
      <c r="BG39" s="362" t="str">
        <f>IF(INT('月計表（特例用）'!$I43/1000000000),MOD(INT('月計表（特例用）'!$I43/1000000000),10),"")</f>
        <v/>
      </c>
      <c r="BH39" s="362"/>
      <c r="BI39" s="362" t="str">
        <f>IF(INT('月計表（特例用）'!$I43/100000000),MOD(INT('月計表（特例用）'!$I43/100000000),10),"")</f>
        <v/>
      </c>
      <c r="BJ39" s="362"/>
      <c r="BK39" s="362" t="str">
        <f>IF(INT('月計表（特例用）'!$I43/10000000),MOD(INT('月計表（特例用）'!$I43/10000000),10),"")</f>
        <v/>
      </c>
      <c r="BL39" s="362"/>
      <c r="BM39" s="362" t="str">
        <f>IF(INT('月計表（特例用）'!$I43/1000000),MOD(INT('月計表（特例用）'!$I43/1000000),10),"")</f>
        <v/>
      </c>
      <c r="BN39" s="362"/>
      <c r="BO39" s="362">
        <f>IF(INT('月計表（特例用）'!$I43/100000),MOD(INT('月計表（特例用）'!$I43/100000),10),"")</f>
        <v>1</v>
      </c>
      <c r="BP39" s="362"/>
      <c r="BQ39" s="362">
        <f>IF(INT('月計表（特例用）'!$I43/10000),MOD(INT('月計表（特例用）'!$I43/10000),10),"")</f>
        <v>9</v>
      </c>
      <c r="BR39" s="362"/>
      <c r="BS39" s="362">
        <f>IF(INT('月計表（特例用）'!$I43/1000),MOD(INT('月計表（特例用）'!$I43/1000),10),"")</f>
        <v>1</v>
      </c>
      <c r="BT39" s="362"/>
      <c r="BU39" s="362">
        <f>IF(INT('月計表（特例用）'!$I43/100),MOD(INT('月計表（特例用）'!$I43/100),10),"")</f>
        <v>7</v>
      </c>
      <c r="BV39" s="362"/>
      <c r="BW39" s="362">
        <f>IF(INT('月計表（特例用）'!$I43/10),MOD(INT('月計表（特例用）'!$I43/10),10),"")</f>
        <v>0</v>
      </c>
      <c r="BX39" s="362"/>
      <c r="BY39" s="362">
        <f>IF(INT('月計表（特例用）'!$I43/1),MOD(INT('月計表（特例用）'!$I43/1),10),"0")</f>
        <v>0</v>
      </c>
      <c r="BZ39" s="372"/>
    </row>
    <row r="40" spans="2:78" ht="27" customHeight="1" x14ac:dyDescent="0.2">
      <c r="B40" s="118"/>
      <c r="C40" s="269" t="s">
        <v>600</v>
      </c>
      <c r="D40" s="269"/>
      <c r="E40" s="269"/>
      <c r="F40" s="373">
        <f>IF(入力表!G23="","**",入力表!G23)</f>
        <v>8</v>
      </c>
      <c r="G40" s="373"/>
      <c r="H40" s="373"/>
      <c r="I40" s="269" t="s">
        <v>517</v>
      </c>
      <c r="J40" s="269"/>
      <c r="K40" s="374"/>
      <c r="L40" s="383"/>
      <c r="M40" s="384"/>
      <c r="N40" s="384"/>
      <c r="O40" s="384"/>
      <c r="P40" s="384"/>
      <c r="Q40" s="384"/>
      <c r="R40" s="384"/>
      <c r="S40" s="385"/>
      <c r="T40" s="375" t="s">
        <v>601</v>
      </c>
      <c r="U40" s="375"/>
      <c r="V40" s="375"/>
      <c r="W40" s="375"/>
      <c r="X40" s="375"/>
      <c r="Y40" s="375"/>
      <c r="Z40" s="375"/>
      <c r="AA40" s="375"/>
      <c r="AB40" s="375"/>
      <c r="AC40" s="376"/>
      <c r="AD40" s="362" t="str">
        <f>IF(INT('月計表（特例用）'!$J42/1000000),MOD(INT('月計表（特例用）'!$J42/1000000),10),"")</f>
        <v/>
      </c>
      <c r="AE40" s="362"/>
      <c r="AF40" s="362" t="str">
        <f>IF(INT('月計表（特例用）'!$J42/100000),MOD(INT('月計表（特例用）'!$J42/100000),10),"")</f>
        <v/>
      </c>
      <c r="AG40" s="362"/>
      <c r="AH40" s="362" t="str">
        <f>IF(INT('月計表（特例用）'!$J42/10000),MOD(INT('月計表（特例用）'!$J42/10000),10),"")</f>
        <v/>
      </c>
      <c r="AI40" s="362"/>
      <c r="AJ40" s="362" t="str">
        <f>IF(INT('月計表（特例用）'!$J42/1000),MOD(INT('月計表（特例用）'!$J42/1000),10),"")</f>
        <v/>
      </c>
      <c r="AK40" s="362"/>
      <c r="AL40" s="362">
        <f>IF(INT('月計表（特例用）'!$J42/100),MOD(INT('月計表（特例用）'!$J42/100),10),"")</f>
        <v>4</v>
      </c>
      <c r="AM40" s="362"/>
      <c r="AN40" s="362">
        <f>IF(INT('月計表（特例用）'!$J42/10),MOD(INT('月計表（特例用）'!$J42/10),10),"")</f>
        <v>8</v>
      </c>
      <c r="AO40" s="362"/>
      <c r="AP40" s="362">
        <f>IF(INT('月計表（特例用）'!$J42/1),MOD(INT('月計表（特例用）'!$J42/1),10),"0")</f>
        <v>7</v>
      </c>
      <c r="AQ40" s="362"/>
      <c r="AR40" s="377">
        <v>400</v>
      </c>
      <c r="AS40" s="378"/>
      <c r="AT40" s="378"/>
      <c r="AU40" s="378"/>
      <c r="AV40" s="378"/>
      <c r="AW40" s="378"/>
      <c r="AX40" s="378"/>
      <c r="AY40" s="378"/>
      <c r="AZ40" s="378"/>
      <c r="BA40" s="378"/>
      <c r="BB40" s="378"/>
      <c r="BC40" s="378"/>
      <c r="BD40" s="378"/>
      <c r="BE40" s="378"/>
      <c r="BF40" s="378"/>
      <c r="BG40" s="362" t="str">
        <f>IF(INT('月計表（特例用）'!$J43/1000000000),MOD(INT('月計表（特例用）'!$J43/1000000000),10),"")</f>
        <v/>
      </c>
      <c r="BH40" s="362"/>
      <c r="BI40" s="362" t="str">
        <f>IF(INT('月計表（特例用）'!$J43/100000000),MOD(INT('月計表（特例用）'!$J43/100000000),10),"")</f>
        <v/>
      </c>
      <c r="BJ40" s="362"/>
      <c r="BK40" s="362" t="str">
        <f>IF(INT('月計表（特例用）'!$J43/10000000),MOD(INT('月計表（特例用）'!$J43/10000000),10),"")</f>
        <v/>
      </c>
      <c r="BL40" s="362"/>
      <c r="BM40" s="362" t="str">
        <f>IF(INT('月計表（特例用）'!$J43/1000000),MOD(INT('月計表（特例用）'!$J43/1000000),10),"")</f>
        <v/>
      </c>
      <c r="BN40" s="362"/>
      <c r="BO40" s="362">
        <f>IF(INT('月計表（特例用）'!$J43/100000),MOD(INT('月計表（特例用）'!$J43/100000),10),"")</f>
        <v>1</v>
      </c>
      <c r="BP40" s="362"/>
      <c r="BQ40" s="362">
        <f>IF(INT('月計表（特例用）'!$J43/10000),MOD(INT('月計表（特例用）'!$J43/10000),10),"")</f>
        <v>9</v>
      </c>
      <c r="BR40" s="362"/>
      <c r="BS40" s="362">
        <f>IF(INT('月計表（特例用）'!$J43/1000),MOD(INT('月計表（特例用）'!$J43/1000),10),"")</f>
        <v>4</v>
      </c>
      <c r="BT40" s="362"/>
      <c r="BU40" s="362">
        <f>IF(INT('月計表（特例用）'!$J43/100),MOD(INT('月計表（特例用）'!$J43/100),10),"")</f>
        <v>8</v>
      </c>
      <c r="BV40" s="362"/>
      <c r="BW40" s="362">
        <f>IF(INT('月計表（特例用）'!$J43/10),MOD(INT('月計表（特例用）'!$J43/10),10),"")</f>
        <v>0</v>
      </c>
      <c r="BX40" s="362"/>
      <c r="BY40" s="362">
        <f>IF(INT('月計表（特例用）'!$J43/1),MOD(INT('月計表（特例用）'!$J43/1),10),"0")</f>
        <v>0</v>
      </c>
      <c r="BZ40" s="372"/>
    </row>
    <row r="41" spans="2:78" ht="27" customHeight="1" x14ac:dyDescent="0.2">
      <c r="B41" s="118"/>
      <c r="C41" s="106"/>
      <c r="D41" s="389">
        <f>IF(入力表!H23="","**",入力表!H23)</f>
        <v>4</v>
      </c>
      <c r="E41" s="389"/>
      <c r="F41" s="389"/>
      <c r="G41" s="389"/>
      <c r="H41" s="106"/>
      <c r="I41" s="119" t="s">
        <v>602</v>
      </c>
      <c r="J41" s="106"/>
      <c r="K41" s="120"/>
      <c r="L41" s="386"/>
      <c r="M41" s="387"/>
      <c r="N41" s="387"/>
      <c r="O41" s="387"/>
      <c r="P41" s="387"/>
      <c r="Q41" s="387"/>
      <c r="R41" s="387"/>
      <c r="S41" s="388"/>
      <c r="T41" s="375" t="s">
        <v>603</v>
      </c>
      <c r="U41" s="375"/>
      <c r="V41" s="375"/>
      <c r="W41" s="375"/>
      <c r="X41" s="375"/>
      <c r="Y41" s="375"/>
      <c r="Z41" s="375"/>
      <c r="AA41" s="375"/>
      <c r="AB41" s="375"/>
      <c r="AC41" s="376"/>
      <c r="AD41" s="362" t="str">
        <f>IF(INT('月計表（特例用）'!$K42/1000000),MOD(INT('月計表（特例用）'!$K42/1000000),10),"")</f>
        <v/>
      </c>
      <c r="AE41" s="362"/>
      <c r="AF41" s="362" t="str">
        <f>IF(INT('月計表（特例用）'!$K42/100000),MOD(INT('月計表（特例用）'!$K42/100000),10),"")</f>
        <v/>
      </c>
      <c r="AG41" s="362"/>
      <c r="AH41" s="362" t="str">
        <f>IF(INT('月計表（特例用）'!$K42/10000),MOD(INT('月計表（特例用）'!$K42/10000),10),"")</f>
        <v/>
      </c>
      <c r="AI41" s="362"/>
      <c r="AJ41" s="362" t="str">
        <f>IF(INT('月計表（特例用）'!$K42/1000),MOD(INT('月計表（特例用）'!$K42/1000),10),"")</f>
        <v/>
      </c>
      <c r="AK41" s="362"/>
      <c r="AL41" s="362" t="str">
        <f>IF(INT('月計表（特例用）'!$K42/100),MOD(INT('月計表（特例用）'!$K42/100),10),"")</f>
        <v/>
      </c>
      <c r="AM41" s="362"/>
      <c r="AN41" s="362" t="str">
        <f>IF(INT('月計表（特例用）'!$K42/10),MOD(INT('月計表（特例用）'!$K42/10),10),"")</f>
        <v/>
      </c>
      <c r="AO41" s="362"/>
      <c r="AP41" s="362">
        <f>IF(INT('月計表（特例用）'!$K42/1),MOD(INT('月計表（特例用）'!$K42/1),10),"0")</f>
        <v>7</v>
      </c>
      <c r="AQ41" s="362"/>
      <c r="AR41" s="390">
        <v>1000</v>
      </c>
      <c r="AS41" s="378"/>
      <c r="AT41" s="378"/>
      <c r="AU41" s="378"/>
      <c r="AV41" s="378"/>
      <c r="AW41" s="378"/>
      <c r="AX41" s="378"/>
      <c r="AY41" s="378"/>
      <c r="AZ41" s="378"/>
      <c r="BA41" s="378"/>
      <c r="BB41" s="378"/>
      <c r="BC41" s="378"/>
      <c r="BD41" s="378"/>
      <c r="BE41" s="378"/>
      <c r="BF41" s="378"/>
      <c r="BG41" s="362" t="str">
        <f>IF(INT('月計表（特例用）'!$K43/1000000000),MOD(INT('月計表（特例用）'!$K43/1000000000),10),"")</f>
        <v/>
      </c>
      <c r="BH41" s="362"/>
      <c r="BI41" s="362" t="str">
        <f>IF(INT('月計表（特例用）'!$K43/100000000),MOD(INT('月計表（特例用）'!$K43/100000000),10),"")</f>
        <v/>
      </c>
      <c r="BJ41" s="362"/>
      <c r="BK41" s="362" t="str">
        <f>IF(INT('月計表（特例用）'!$K43/10000000),MOD(INT('月計表（特例用）'!$K43/10000000),10),"")</f>
        <v/>
      </c>
      <c r="BL41" s="362"/>
      <c r="BM41" s="362" t="str">
        <f>IF(INT('月計表（特例用）'!$K43/1000000),MOD(INT('月計表（特例用）'!$K43/1000000),10),"")</f>
        <v/>
      </c>
      <c r="BN41" s="362"/>
      <c r="BO41" s="362" t="str">
        <f>IF(INT('月計表（特例用）'!$K43/100000),MOD(INT('月計表（特例用）'!$K43/100000),10),"")</f>
        <v/>
      </c>
      <c r="BP41" s="362"/>
      <c r="BQ41" s="362" t="str">
        <f>IF(INT('月計表（特例用）'!$K43/10000),MOD(INT('月計表（特例用）'!$K43/10000),10),"")</f>
        <v/>
      </c>
      <c r="BR41" s="362"/>
      <c r="BS41" s="362">
        <f>IF(INT('月計表（特例用）'!$K43/1000),MOD(INT('月計表（特例用）'!$K43/1000),10),"")</f>
        <v>7</v>
      </c>
      <c r="BT41" s="362"/>
      <c r="BU41" s="362">
        <f>IF(INT('月計表（特例用）'!$K43/100),MOD(INT('月計表（特例用）'!$K43/100),10),"")</f>
        <v>0</v>
      </c>
      <c r="BV41" s="362"/>
      <c r="BW41" s="362">
        <f>IF(INT('月計表（特例用）'!$K43/10),MOD(INT('月計表（特例用）'!$K43/10),10),"")</f>
        <v>0</v>
      </c>
      <c r="BX41" s="362"/>
      <c r="BY41" s="362">
        <f>IF(INT('月計表（特例用）'!$K43/1),MOD(INT('月計表（特例用）'!$K43/1),10),"0")</f>
        <v>0</v>
      </c>
      <c r="BZ41" s="372"/>
    </row>
    <row r="42" spans="2:78" ht="27" customHeight="1" x14ac:dyDescent="0.2">
      <c r="B42" s="118"/>
      <c r="C42" s="106"/>
      <c r="D42" s="106"/>
      <c r="E42" s="106"/>
      <c r="F42" s="106"/>
      <c r="G42" s="106"/>
      <c r="H42" s="106"/>
      <c r="I42" s="106"/>
      <c r="J42" s="106"/>
      <c r="K42" s="120"/>
      <c r="L42" s="121"/>
      <c r="M42" s="122"/>
      <c r="N42" s="122"/>
      <c r="O42" s="375" t="s">
        <v>634</v>
      </c>
      <c r="P42" s="375"/>
      <c r="Q42" s="375"/>
      <c r="R42" s="375"/>
      <c r="S42" s="375"/>
      <c r="T42" s="375"/>
      <c r="U42" s="375"/>
      <c r="V42" s="375"/>
      <c r="W42" s="375"/>
      <c r="X42" s="375"/>
      <c r="Y42" s="375"/>
      <c r="Z42" s="375"/>
      <c r="AA42" s="375"/>
      <c r="AB42" s="122"/>
      <c r="AC42" s="123"/>
      <c r="AD42" s="397" t="str">
        <f>IF(INT('月計表（特例用）'!$L42/1000000),MOD(INT('月計表（特例用）'!$L42/1000000),10),"")</f>
        <v/>
      </c>
      <c r="AE42" s="397"/>
      <c r="AF42" s="397" t="str">
        <f>IF(INT('月計表（特例用）'!$L42/100000),MOD(INT('月計表（特例用）'!$L42/100000),10),"")</f>
        <v/>
      </c>
      <c r="AG42" s="397"/>
      <c r="AH42" s="397" t="str">
        <f>IF(INT('月計表（特例用）'!$L42/10000),MOD(INT('月計表（特例用）'!$L42/10000),10),"")</f>
        <v/>
      </c>
      <c r="AI42" s="397"/>
      <c r="AJ42" s="397">
        <f>IF(INT('月計表（特例用）'!$L42/1000),MOD(INT('月計表（特例用）'!$L42/1000),10),"")</f>
        <v>1</v>
      </c>
      <c r="AK42" s="397"/>
      <c r="AL42" s="397">
        <f>IF(INT('月計表（特例用）'!$L42/100),MOD(INT('月計表（特例用）'!$L42/100),10),"")</f>
        <v>1</v>
      </c>
      <c r="AM42" s="397"/>
      <c r="AN42" s="397">
        <f>IF(INT('月計表（特例用）'!$L42/10),MOD(INT('月計表（特例用）'!$L42/10),10),"")</f>
        <v>3</v>
      </c>
      <c r="AO42" s="397"/>
      <c r="AP42" s="397">
        <f>IF(INT('月計表（特例用）'!$L42/1),MOD(INT('月計表（特例用）'!$L42/1),10),"0")</f>
        <v>3</v>
      </c>
      <c r="AQ42" s="397"/>
      <c r="AR42" s="377" t="s">
        <v>604</v>
      </c>
      <c r="AS42" s="378"/>
      <c r="AT42" s="378"/>
      <c r="AU42" s="378"/>
      <c r="AV42" s="378"/>
      <c r="AW42" s="378"/>
      <c r="AX42" s="378"/>
      <c r="AY42" s="378"/>
      <c r="AZ42" s="378"/>
      <c r="BA42" s="378"/>
      <c r="BB42" s="378"/>
      <c r="BC42" s="378"/>
      <c r="BD42" s="378"/>
      <c r="BE42" s="378"/>
      <c r="BF42" s="378"/>
      <c r="BG42" s="397" t="str">
        <f>IF(INT('月計表（特例用）'!$L43/1000000000),MOD(INT('月計表（特例用）'!$L43/1000000000),10),"")</f>
        <v/>
      </c>
      <c r="BH42" s="397"/>
      <c r="BI42" s="397" t="str">
        <f>IF(INT('月計表（特例用）'!$L43/100000000),MOD(INT('月計表（特例用）'!$L43/100000000),10),"")</f>
        <v/>
      </c>
      <c r="BJ42" s="397"/>
      <c r="BK42" s="397" t="str">
        <f>IF(INT('月計表（特例用）'!$L43/10000000),MOD(INT('月計表（特例用）'!$L43/10000000),10),"")</f>
        <v/>
      </c>
      <c r="BL42" s="397"/>
      <c r="BM42" s="397" t="str">
        <f>IF(INT('月計表（特例用）'!$L43/1000000),MOD(INT('月計表（特例用）'!$L43/1000000),10),"")</f>
        <v/>
      </c>
      <c r="BN42" s="397"/>
      <c r="BO42" s="397">
        <f>IF(INT('月計表（特例用）'!$L43/100000),MOD(INT('月計表（特例用）'!$L43/100000),10),"")</f>
        <v>3</v>
      </c>
      <c r="BP42" s="397"/>
      <c r="BQ42" s="397">
        <f>IF(INT('月計表（特例用）'!$L43/10000),MOD(INT('月計表（特例用）'!$L43/10000),10),"")</f>
        <v>9</v>
      </c>
      <c r="BR42" s="397"/>
      <c r="BS42" s="397">
        <f>IF(INT('月計表（特例用）'!$L43/1000),MOD(INT('月計表（特例用）'!$L43/1000),10),"")</f>
        <v>3</v>
      </c>
      <c r="BT42" s="397"/>
      <c r="BU42" s="397">
        <f>IF(INT('月計表（特例用）'!$L43/100),MOD(INT('月計表（特例用）'!$L43/100),10),"")</f>
        <v>5</v>
      </c>
      <c r="BV42" s="397"/>
      <c r="BW42" s="397">
        <f>IF(INT('月計表（特例用）'!$L43/10),MOD(INT('月計表（特例用）'!$L43/10),10),"")</f>
        <v>0</v>
      </c>
      <c r="BX42" s="397"/>
      <c r="BY42" s="397">
        <f>IF(INT('月計表（特例用）'!$L43/1),MOD(INT('月計表（特例用）'!$L43/1),10),"0")</f>
        <v>0</v>
      </c>
      <c r="BZ42" s="399"/>
    </row>
    <row r="43" spans="2:78" ht="27" customHeight="1" x14ac:dyDescent="0.2">
      <c r="B43" s="124"/>
      <c r="C43" s="125"/>
      <c r="D43" s="125"/>
      <c r="E43" s="125"/>
      <c r="F43" s="125"/>
      <c r="G43" s="125"/>
      <c r="H43" s="125"/>
      <c r="I43" s="125"/>
      <c r="J43" s="125"/>
      <c r="K43" s="126"/>
      <c r="L43" s="127"/>
      <c r="M43" s="128"/>
      <c r="N43" s="128"/>
      <c r="O43" s="391" t="s">
        <v>605</v>
      </c>
      <c r="P43" s="391"/>
      <c r="Q43" s="391"/>
      <c r="R43" s="391"/>
      <c r="S43" s="391"/>
      <c r="T43" s="391"/>
      <c r="U43" s="391"/>
      <c r="V43" s="391"/>
      <c r="W43" s="391"/>
      <c r="X43" s="391"/>
      <c r="Y43" s="391"/>
      <c r="Z43" s="391"/>
      <c r="AA43" s="391"/>
      <c r="AB43" s="128"/>
      <c r="AC43" s="129"/>
      <c r="AD43" s="407" t="str">
        <f>IF(INT('月計表（特例用）'!$M42/1000000),MOD(INT('月計表（特例用）'!$M42/1000000),10),"")</f>
        <v/>
      </c>
      <c r="AE43" s="408"/>
      <c r="AF43" s="398" t="str">
        <f>IF(INT('月計表（特例用）'!$M42/100000),MOD(INT('月計表（特例用）'!$M42/100000),10),"")</f>
        <v/>
      </c>
      <c r="AG43" s="398"/>
      <c r="AH43" s="398" t="str">
        <f>IF(INT('月計表（特例用）'!$M42/10000),MOD(INT('月計表（特例用）'!$M42/10000),10),"")</f>
        <v/>
      </c>
      <c r="AI43" s="398"/>
      <c r="AJ43" s="398" t="str">
        <f>IF(INT('月計表（特例用）'!$M42/1000),MOD(INT('月計表（特例用）'!$M42/1000),10),"")</f>
        <v/>
      </c>
      <c r="AK43" s="398"/>
      <c r="AL43" s="398">
        <f>IF(INT('月計表（特例用）'!$M42/100),MOD(INT('月計表（特例用）'!$M42/100),10),"")</f>
        <v>1</v>
      </c>
      <c r="AM43" s="398"/>
      <c r="AN43" s="398">
        <f>IF(INT('月計表（特例用）'!$M42/10),MOD(INT('月計表（特例用）'!$M42/10),10),"")</f>
        <v>0</v>
      </c>
      <c r="AO43" s="398"/>
      <c r="AP43" s="398">
        <f>IF(INT('月計表（特例用）'!$M42/1),MOD(INT('月計表（特例用）'!$M42/1),10),"0")</f>
        <v>2</v>
      </c>
      <c r="AQ43" s="398"/>
      <c r="AR43" s="395"/>
      <c r="AS43" s="395"/>
      <c r="AT43" s="395"/>
      <c r="AU43" s="395"/>
      <c r="AV43" s="395"/>
      <c r="AW43" s="395"/>
      <c r="AX43" s="395"/>
      <c r="AY43" s="395"/>
      <c r="AZ43" s="395"/>
      <c r="BA43" s="395"/>
      <c r="BB43" s="395"/>
      <c r="BC43" s="395"/>
      <c r="BD43" s="395"/>
      <c r="BE43" s="395"/>
      <c r="BF43" s="395"/>
      <c r="BG43" s="395"/>
      <c r="BH43" s="395"/>
      <c r="BI43" s="395"/>
      <c r="BJ43" s="395"/>
      <c r="BK43" s="395"/>
      <c r="BL43" s="395"/>
      <c r="BM43" s="395"/>
      <c r="BN43" s="395"/>
      <c r="BO43" s="395"/>
      <c r="BP43" s="395"/>
      <c r="BQ43" s="395"/>
      <c r="BR43" s="395"/>
      <c r="BS43" s="395"/>
      <c r="BT43" s="395"/>
      <c r="BU43" s="395"/>
      <c r="BV43" s="395"/>
      <c r="BW43" s="395"/>
      <c r="BX43" s="395"/>
      <c r="BY43" s="395"/>
      <c r="BZ43" s="396"/>
    </row>
    <row r="44" spans="2:78" ht="11.25" customHeight="1" x14ac:dyDescent="0.2">
      <c r="B44" s="59"/>
      <c r="C44" s="59"/>
      <c r="D44" s="59"/>
      <c r="E44" s="59"/>
      <c r="F44" s="59"/>
      <c r="G44" s="59"/>
      <c r="H44" s="59"/>
      <c r="I44" s="59"/>
      <c r="J44" s="59"/>
      <c r="K44" s="59"/>
      <c r="L44" s="59"/>
      <c r="M44" s="59"/>
      <c r="N44" s="59"/>
      <c r="O44" s="59"/>
      <c r="P44" s="59"/>
      <c r="Q44" s="59"/>
      <c r="R44" s="59"/>
      <c r="S44" s="59"/>
      <c r="T44" s="59"/>
      <c r="U44" s="59"/>
      <c r="V44" s="59"/>
      <c r="W44" s="59"/>
      <c r="X44" s="59"/>
      <c r="Y44" s="130"/>
      <c r="Z44" s="130"/>
      <c r="AA44" s="130"/>
      <c r="AB44" s="130"/>
      <c r="AC44" s="130"/>
      <c r="AD44" s="130"/>
      <c r="AE44" s="130"/>
      <c r="AF44" s="130"/>
      <c r="AG44" s="130"/>
      <c r="AH44" s="130"/>
      <c r="AI44" s="130"/>
      <c r="AJ44" s="130"/>
      <c r="AK44" s="130"/>
      <c r="AL44" s="130"/>
      <c r="AM44" s="130"/>
      <c r="AN44" s="60"/>
      <c r="AO44" s="60"/>
      <c r="AP44" s="60"/>
      <c r="AQ44" s="60"/>
      <c r="AR44" s="60"/>
      <c r="AS44" s="60"/>
      <c r="AT44" s="60"/>
      <c r="AU44" s="60"/>
      <c r="AV44" s="60"/>
      <c r="AW44" s="60"/>
      <c r="AX44" s="60"/>
      <c r="AY44" s="60"/>
      <c r="AZ44" s="60"/>
      <c r="BA44" s="130"/>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row>
    <row r="45" spans="2:78" ht="23.25" customHeight="1" x14ac:dyDescent="0.2">
      <c r="B45" s="113"/>
      <c r="C45" s="114"/>
      <c r="D45" s="114"/>
      <c r="E45" s="114"/>
      <c r="F45" s="114"/>
      <c r="G45" s="114"/>
      <c r="H45" s="114"/>
      <c r="I45" s="114"/>
      <c r="J45" s="114"/>
      <c r="K45" s="115"/>
      <c r="L45" s="368" t="s">
        <v>594</v>
      </c>
      <c r="M45" s="368"/>
      <c r="N45" s="368"/>
      <c r="O45" s="368"/>
      <c r="P45" s="368"/>
      <c r="Q45" s="368"/>
      <c r="R45" s="368"/>
      <c r="S45" s="368"/>
      <c r="T45" s="368"/>
      <c r="U45" s="368"/>
      <c r="V45" s="368"/>
      <c r="W45" s="368"/>
      <c r="X45" s="368"/>
      <c r="Y45" s="368"/>
      <c r="Z45" s="368"/>
      <c r="AA45" s="368"/>
      <c r="AB45" s="368"/>
      <c r="AC45" s="368"/>
      <c r="AD45" s="369" t="s">
        <v>595</v>
      </c>
      <c r="AE45" s="368"/>
      <c r="AF45" s="368"/>
      <c r="AG45" s="368"/>
      <c r="AH45" s="368"/>
      <c r="AI45" s="368"/>
      <c r="AJ45" s="368"/>
      <c r="AK45" s="368"/>
      <c r="AL45" s="368"/>
      <c r="AM45" s="368"/>
      <c r="AN45" s="368"/>
      <c r="AO45" s="368"/>
      <c r="AP45" s="368"/>
      <c r="AQ45" s="370"/>
      <c r="AR45" s="369" t="s">
        <v>596</v>
      </c>
      <c r="AS45" s="368"/>
      <c r="AT45" s="368"/>
      <c r="AU45" s="368"/>
      <c r="AV45" s="368"/>
      <c r="AW45" s="368"/>
      <c r="AX45" s="368"/>
      <c r="AY45" s="368"/>
      <c r="AZ45" s="368"/>
      <c r="BA45" s="368"/>
      <c r="BB45" s="368"/>
      <c r="BC45" s="368"/>
      <c r="BD45" s="368"/>
      <c r="BE45" s="368"/>
      <c r="BF45" s="370"/>
      <c r="BG45" s="369" t="s">
        <v>597</v>
      </c>
      <c r="BH45" s="368"/>
      <c r="BI45" s="368"/>
      <c r="BJ45" s="368"/>
      <c r="BK45" s="368"/>
      <c r="BL45" s="368"/>
      <c r="BM45" s="368"/>
      <c r="BN45" s="368"/>
      <c r="BO45" s="368"/>
      <c r="BP45" s="368"/>
      <c r="BQ45" s="368"/>
      <c r="BR45" s="368"/>
      <c r="BS45" s="368"/>
      <c r="BT45" s="368"/>
      <c r="BU45" s="368"/>
      <c r="BV45" s="368"/>
      <c r="BW45" s="368"/>
      <c r="BX45" s="368"/>
      <c r="BY45" s="368"/>
      <c r="BZ45" s="371"/>
    </row>
    <row r="46" spans="2:78" ht="27" customHeight="1" x14ac:dyDescent="0.2">
      <c r="B46" s="116"/>
      <c r="C46" s="106"/>
      <c r="D46" s="106"/>
      <c r="E46" s="106"/>
      <c r="F46" s="106"/>
      <c r="G46" s="106"/>
      <c r="H46" s="106"/>
      <c r="I46" s="106"/>
      <c r="J46" s="106"/>
      <c r="K46" s="117"/>
      <c r="L46" s="380" t="s">
        <v>598</v>
      </c>
      <c r="M46" s="381"/>
      <c r="N46" s="381"/>
      <c r="O46" s="381"/>
      <c r="P46" s="381"/>
      <c r="Q46" s="381"/>
      <c r="R46" s="381"/>
      <c r="S46" s="382"/>
      <c r="T46" s="378" t="s">
        <v>599</v>
      </c>
      <c r="U46" s="378"/>
      <c r="V46" s="378"/>
      <c r="W46" s="378"/>
      <c r="X46" s="378"/>
      <c r="Y46" s="378"/>
      <c r="Z46" s="378"/>
      <c r="AA46" s="378"/>
      <c r="AB46" s="378"/>
      <c r="AC46" s="379"/>
      <c r="AD46" s="362" t="str">
        <f>IF(INT('月計表（特例用）'!$O42/1000000),MOD(INT('月計表（特例用）'!$O42/1000000),10),"")</f>
        <v/>
      </c>
      <c r="AE46" s="362"/>
      <c r="AF46" s="362" t="str">
        <f>IF(INT('月計表（特例用）'!$O42/100000),MOD(INT('月計表（特例用）'!$O42/100000),10),"")</f>
        <v/>
      </c>
      <c r="AG46" s="362"/>
      <c r="AH46" s="362" t="str">
        <f>IF(INT('月計表（特例用）'!$O42/10000),MOD(INT('月計表（特例用）'!$O42/10000),10),"")</f>
        <v/>
      </c>
      <c r="AI46" s="362"/>
      <c r="AJ46" s="362" t="str">
        <f>IF(INT('月計表（特例用）'!$O42/1000),MOD(INT('月計表（特例用）'!$O42/1000),10),"")</f>
        <v/>
      </c>
      <c r="AK46" s="362"/>
      <c r="AL46" s="362">
        <f>IF(INT('月計表（特例用）'!$O42/100),MOD(INT('月計表（特例用）'!$O42/100),10),"")</f>
        <v>7</v>
      </c>
      <c r="AM46" s="362"/>
      <c r="AN46" s="362">
        <f>IF(INT('月計表（特例用）'!$O42/10),MOD(INT('月計表（特例用）'!$O42/10),10),"")</f>
        <v>4</v>
      </c>
      <c r="AO46" s="362"/>
      <c r="AP46" s="362">
        <f>IF(INT('月計表（特例用）'!$O42/1),MOD(INT('月計表（特例用）'!$O42/1),10),"0")</f>
        <v>5</v>
      </c>
      <c r="AQ46" s="362"/>
      <c r="AR46" s="377">
        <v>300</v>
      </c>
      <c r="AS46" s="378"/>
      <c r="AT46" s="378"/>
      <c r="AU46" s="378"/>
      <c r="AV46" s="378"/>
      <c r="AW46" s="378"/>
      <c r="AX46" s="378"/>
      <c r="AY46" s="378"/>
      <c r="AZ46" s="378"/>
      <c r="BA46" s="378"/>
      <c r="BB46" s="378"/>
      <c r="BC46" s="378"/>
      <c r="BD46" s="378"/>
      <c r="BE46" s="378"/>
      <c r="BF46" s="379"/>
      <c r="BG46" s="362" t="str">
        <f>IF(INT('月計表（特例用）'!$O43/1000000000),MOD(INT('月計表（特例用）'!$O43/1000000000),10),"")</f>
        <v/>
      </c>
      <c r="BH46" s="362"/>
      <c r="BI46" s="362" t="str">
        <f>IF(INT('月計表（特例用）'!$O43/100000000),MOD(INT('月計表（特例用）'!$O43/100000000),10),"")</f>
        <v/>
      </c>
      <c r="BJ46" s="362"/>
      <c r="BK46" s="362" t="str">
        <f>IF(INT('月計表（特例用）'!$O43/10000000),MOD(INT('月計表（特例用）'!$O43/10000000),10),"")</f>
        <v/>
      </c>
      <c r="BL46" s="362"/>
      <c r="BM46" s="362" t="str">
        <f>IF(INT('月計表（特例用）'!$O43/1000000),MOD(INT('月計表（特例用）'!$O43/1000000),10),"")</f>
        <v/>
      </c>
      <c r="BN46" s="362"/>
      <c r="BO46" s="362">
        <f>IF(INT('月計表（特例用）'!$O43/100000),MOD(INT('月計表（特例用）'!$O43/100000),10),"")</f>
        <v>2</v>
      </c>
      <c r="BP46" s="362"/>
      <c r="BQ46" s="362">
        <f>IF(INT('月計表（特例用）'!$O43/10000),MOD(INT('月計表（特例用）'!$O43/10000),10),"")</f>
        <v>2</v>
      </c>
      <c r="BR46" s="362"/>
      <c r="BS46" s="362">
        <f>IF(INT('月計表（特例用）'!$O43/1000),MOD(INT('月計表（特例用）'!$O43/1000),10),"")</f>
        <v>3</v>
      </c>
      <c r="BT46" s="362"/>
      <c r="BU46" s="362">
        <f>IF(INT('月計表（特例用）'!$O43/100),MOD(INT('月計表（特例用）'!$O43/100),10),"")</f>
        <v>5</v>
      </c>
      <c r="BV46" s="362"/>
      <c r="BW46" s="362">
        <f>IF(INT('月計表（特例用）'!$O43/10),MOD(INT('月計表（特例用）'!$O43/10),10),"")</f>
        <v>0</v>
      </c>
      <c r="BX46" s="362"/>
      <c r="BY46" s="362">
        <f>IF(INT('月計表（特例用）'!$O43/1),MOD(INT('月計表（特例用）'!$O43/1),10),"0")</f>
        <v>0</v>
      </c>
      <c r="BZ46" s="372"/>
    </row>
    <row r="47" spans="2:78" ht="27" customHeight="1" x14ac:dyDescent="0.2">
      <c r="B47" s="118"/>
      <c r="C47" s="269" t="s">
        <v>600</v>
      </c>
      <c r="D47" s="269"/>
      <c r="E47" s="269"/>
      <c r="F47" s="373">
        <f>IF(入力表!J23="","**",入力表!J23)</f>
        <v>8</v>
      </c>
      <c r="G47" s="373"/>
      <c r="H47" s="373"/>
      <c r="I47" s="269" t="s">
        <v>517</v>
      </c>
      <c r="J47" s="269"/>
      <c r="K47" s="374"/>
      <c r="L47" s="383"/>
      <c r="M47" s="384"/>
      <c r="N47" s="384"/>
      <c r="O47" s="384"/>
      <c r="P47" s="384"/>
      <c r="Q47" s="384"/>
      <c r="R47" s="384"/>
      <c r="S47" s="385"/>
      <c r="T47" s="375" t="s">
        <v>601</v>
      </c>
      <c r="U47" s="375"/>
      <c r="V47" s="375"/>
      <c r="W47" s="375"/>
      <c r="X47" s="375"/>
      <c r="Y47" s="375"/>
      <c r="Z47" s="375"/>
      <c r="AA47" s="375"/>
      <c r="AB47" s="375"/>
      <c r="AC47" s="376"/>
      <c r="AD47" s="362" t="str">
        <f>IF(INT('月計表（特例用）'!$P42/1000000),MOD(INT('月計表（特例用）'!$P42/1000000),10),"")</f>
        <v/>
      </c>
      <c r="AE47" s="362"/>
      <c r="AF47" s="362" t="str">
        <f>IF(INT('月計表（特例用）'!$P42/100000),MOD(INT('月計表（特例用）'!$P42/100000),10),"")</f>
        <v/>
      </c>
      <c r="AG47" s="362"/>
      <c r="AH47" s="362" t="str">
        <f>IF(INT('月計表（特例用）'!$P42/10000),MOD(INT('月計表（特例用）'!$P42/10000),10),"")</f>
        <v/>
      </c>
      <c r="AI47" s="362"/>
      <c r="AJ47" s="362" t="str">
        <f>IF(INT('月計表（特例用）'!$P42/1000),MOD(INT('月計表（特例用）'!$P42/1000),10),"")</f>
        <v/>
      </c>
      <c r="AK47" s="362"/>
      <c r="AL47" s="362">
        <f>IF(INT('月計表（特例用）'!$P42/100),MOD(INT('月計表（特例用）'!$P42/100),10),"")</f>
        <v>6</v>
      </c>
      <c r="AM47" s="362"/>
      <c r="AN47" s="362">
        <f>IF(INT('月計表（特例用）'!$P42/10),MOD(INT('月計表（特例用）'!$P42/10),10),"")</f>
        <v>5</v>
      </c>
      <c r="AO47" s="362"/>
      <c r="AP47" s="362">
        <f>IF(INT('月計表（特例用）'!$P42/1),MOD(INT('月計表（特例用）'!$P42/1),10),"0")</f>
        <v>0</v>
      </c>
      <c r="AQ47" s="362"/>
      <c r="AR47" s="377">
        <v>400</v>
      </c>
      <c r="AS47" s="378"/>
      <c r="AT47" s="378"/>
      <c r="AU47" s="378"/>
      <c r="AV47" s="378"/>
      <c r="AW47" s="378"/>
      <c r="AX47" s="378"/>
      <c r="AY47" s="378"/>
      <c r="AZ47" s="378"/>
      <c r="BA47" s="378"/>
      <c r="BB47" s="378"/>
      <c r="BC47" s="378"/>
      <c r="BD47" s="378"/>
      <c r="BE47" s="378"/>
      <c r="BF47" s="378"/>
      <c r="BG47" s="362" t="str">
        <f>IF(INT('月計表（特例用）'!$P43/1000000000),MOD(INT('月計表（特例用）'!$P43/1000000000),10),"")</f>
        <v/>
      </c>
      <c r="BH47" s="362"/>
      <c r="BI47" s="362" t="str">
        <f>IF(INT('月計表（特例用）'!$P43/100000000),MOD(INT('月計表（特例用）'!$P43/100000000),10),"")</f>
        <v/>
      </c>
      <c r="BJ47" s="362"/>
      <c r="BK47" s="362" t="str">
        <f>IF(INT('月計表（特例用）'!$P43/10000000),MOD(INT('月計表（特例用）'!$P43/10000000),10),"")</f>
        <v/>
      </c>
      <c r="BL47" s="362"/>
      <c r="BM47" s="362" t="str">
        <f>IF(INT('月計表（特例用）'!$P43/1000000),MOD(INT('月計表（特例用）'!$P43/1000000),10),"")</f>
        <v/>
      </c>
      <c r="BN47" s="362"/>
      <c r="BO47" s="362">
        <f>IF(INT('月計表（特例用）'!$P43/100000),MOD(INT('月計表（特例用）'!$P43/100000),10),"")</f>
        <v>2</v>
      </c>
      <c r="BP47" s="362"/>
      <c r="BQ47" s="362">
        <f>IF(INT('月計表（特例用）'!$P43/10000),MOD(INT('月計表（特例用）'!$P43/10000),10),"")</f>
        <v>6</v>
      </c>
      <c r="BR47" s="362"/>
      <c r="BS47" s="362">
        <f>IF(INT('月計表（特例用）'!$P43/1000),MOD(INT('月計表（特例用）'!$P43/1000),10),"")</f>
        <v>0</v>
      </c>
      <c r="BT47" s="362"/>
      <c r="BU47" s="362">
        <f>IF(INT('月計表（特例用）'!$P43/100),MOD(INT('月計表（特例用）'!$P43/100),10),"")</f>
        <v>0</v>
      </c>
      <c r="BV47" s="362"/>
      <c r="BW47" s="362">
        <f>IF(INT('月計表（特例用）'!$P43/10),MOD(INT('月計表（特例用）'!$P43/10),10),"")</f>
        <v>0</v>
      </c>
      <c r="BX47" s="362"/>
      <c r="BY47" s="362">
        <f>IF(INT('月計表（特例用）'!$P43/1),MOD(INT('月計表（特例用）'!$P43/1),10),"0")</f>
        <v>0</v>
      </c>
      <c r="BZ47" s="372"/>
    </row>
    <row r="48" spans="2:78" ht="27" customHeight="1" x14ac:dyDescent="0.2">
      <c r="B48" s="118"/>
      <c r="C48" s="106"/>
      <c r="D48" s="389">
        <f>IF(入力表!K23="","**",入力表!K23)</f>
        <v>5</v>
      </c>
      <c r="E48" s="389"/>
      <c r="F48" s="389"/>
      <c r="G48" s="389"/>
      <c r="H48" s="106"/>
      <c r="I48" s="119" t="s">
        <v>602</v>
      </c>
      <c r="J48" s="106"/>
      <c r="K48" s="120"/>
      <c r="L48" s="386"/>
      <c r="M48" s="387"/>
      <c r="N48" s="387"/>
      <c r="O48" s="387"/>
      <c r="P48" s="387"/>
      <c r="Q48" s="387"/>
      <c r="R48" s="387"/>
      <c r="S48" s="388"/>
      <c r="T48" s="375" t="s">
        <v>603</v>
      </c>
      <c r="U48" s="375"/>
      <c r="V48" s="375"/>
      <c r="W48" s="375"/>
      <c r="X48" s="375"/>
      <c r="Y48" s="375"/>
      <c r="Z48" s="375"/>
      <c r="AA48" s="375"/>
      <c r="AB48" s="375"/>
      <c r="AC48" s="376"/>
      <c r="AD48" s="362" t="str">
        <f>IF(INT('月計表（特例用）'!$Q42/1000000),MOD(INT('月計表（特例用）'!$Q42/1000000),10),"")</f>
        <v/>
      </c>
      <c r="AE48" s="362"/>
      <c r="AF48" s="362" t="str">
        <f>IF(INT('月計表（特例用）'!$Q42/100000),MOD(INT('月計表（特例用）'!$Q42/100000),10),"")</f>
        <v/>
      </c>
      <c r="AG48" s="362"/>
      <c r="AH48" s="362" t="str">
        <f>IF(INT('月計表（特例用）'!$Q42/10000),MOD(INT('月計表（特例用）'!$Q42/10000),10),"")</f>
        <v/>
      </c>
      <c r="AI48" s="362"/>
      <c r="AJ48" s="362" t="str">
        <f>IF(INT('月計表（特例用）'!$Q42/1000),MOD(INT('月計表（特例用）'!$Q42/1000),10),"")</f>
        <v/>
      </c>
      <c r="AK48" s="362"/>
      <c r="AL48" s="362" t="str">
        <f>IF(INT('月計表（特例用）'!$Q42/100),MOD(INT('月計表（特例用）'!$Q42/100),10),"")</f>
        <v/>
      </c>
      <c r="AM48" s="362"/>
      <c r="AN48" s="362" t="str">
        <f>IF(INT('月計表（特例用）'!$Q42/10),MOD(INT('月計表（特例用）'!$Q42/10),10),"")</f>
        <v/>
      </c>
      <c r="AO48" s="362"/>
      <c r="AP48" s="362">
        <f>IF(INT('月計表（特例用）'!$Q42/1),MOD(INT('月計表（特例用）'!$Q42/1),10),"0")</f>
        <v>5</v>
      </c>
      <c r="AQ48" s="362"/>
      <c r="AR48" s="390">
        <v>1000</v>
      </c>
      <c r="AS48" s="378"/>
      <c r="AT48" s="378"/>
      <c r="AU48" s="378"/>
      <c r="AV48" s="378"/>
      <c r="AW48" s="378"/>
      <c r="AX48" s="378"/>
      <c r="AY48" s="378"/>
      <c r="AZ48" s="378"/>
      <c r="BA48" s="378"/>
      <c r="BB48" s="378"/>
      <c r="BC48" s="378"/>
      <c r="BD48" s="378"/>
      <c r="BE48" s="378"/>
      <c r="BF48" s="378"/>
      <c r="BG48" s="362" t="str">
        <f>IF(INT('月計表（特例用）'!$Q43/1000000000),MOD(INT('月計表（特例用）'!$Q43/1000000000),10),"")</f>
        <v/>
      </c>
      <c r="BH48" s="362"/>
      <c r="BI48" s="362" t="str">
        <f>IF(INT('月計表（特例用）'!$Q43/100000000),MOD(INT('月計表（特例用）'!$Q43/100000000),10),"")</f>
        <v/>
      </c>
      <c r="BJ48" s="362"/>
      <c r="BK48" s="362" t="str">
        <f>IF(INT('月計表（特例用）'!$Q43/10000000),MOD(INT('月計表（特例用）'!$Q43/10000000),10),"")</f>
        <v/>
      </c>
      <c r="BL48" s="362"/>
      <c r="BM48" s="362" t="str">
        <f>IF(INT('月計表（特例用）'!$Q43/1000000),MOD(INT('月計表（特例用）'!$Q43/1000000),10),"")</f>
        <v/>
      </c>
      <c r="BN48" s="362"/>
      <c r="BO48" s="362" t="str">
        <f>IF(INT('月計表（特例用）'!$Q43/100000),MOD(INT('月計表（特例用）'!$Q43/100000),10),"")</f>
        <v/>
      </c>
      <c r="BP48" s="362"/>
      <c r="BQ48" s="362" t="str">
        <f>IF(INT('月計表（特例用）'!$Q43/10000),MOD(INT('月計表（特例用）'!$Q43/10000),10),"")</f>
        <v/>
      </c>
      <c r="BR48" s="362"/>
      <c r="BS48" s="362">
        <f>IF(INT('月計表（特例用）'!$Q43/1000),MOD(INT('月計表（特例用）'!$Q43/1000),10),"")</f>
        <v>5</v>
      </c>
      <c r="BT48" s="362"/>
      <c r="BU48" s="362">
        <f>IF(INT('月計表（特例用）'!$Q43/100),MOD(INT('月計表（特例用）'!$Q43/100),10),"")</f>
        <v>0</v>
      </c>
      <c r="BV48" s="362"/>
      <c r="BW48" s="362">
        <f>IF(INT('月計表（特例用）'!$Q43/10),MOD(INT('月計表（特例用）'!$Q43/10),10),"")</f>
        <v>0</v>
      </c>
      <c r="BX48" s="362"/>
      <c r="BY48" s="362">
        <f>IF(INT('月計表（特例用）'!$Q43/1),MOD(INT('月計表（特例用）'!$Q43/1),10),"0")</f>
        <v>0</v>
      </c>
      <c r="BZ48" s="372"/>
    </row>
    <row r="49" spans="2:78" ht="27" customHeight="1" x14ac:dyDescent="0.2">
      <c r="B49" s="118"/>
      <c r="C49" s="106"/>
      <c r="D49" s="106"/>
      <c r="E49" s="106"/>
      <c r="F49" s="106"/>
      <c r="G49" s="106"/>
      <c r="H49" s="106"/>
      <c r="I49" s="106"/>
      <c r="J49" s="106"/>
      <c r="K49" s="120"/>
      <c r="L49" s="121"/>
      <c r="M49" s="122"/>
      <c r="N49" s="122"/>
      <c r="O49" s="375" t="s">
        <v>634</v>
      </c>
      <c r="P49" s="375"/>
      <c r="Q49" s="375"/>
      <c r="R49" s="375"/>
      <c r="S49" s="375"/>
      <c r="T49" s="375"/>
      <c r="U49" s="375"/>
      <c r="V49" s="375"/>
      <c r="W49" s="375"/>
      <c r="X49" s="375"/>
      <c r="Y49" s="375"/>
      <c r="Z49" s="375"/>
      <c r="AA49" s="375"/>
      <c r="AB49" s="122"/>
      <c r="AC49" s="123"/>
      <c r="AD49" s="409" t="str">
        <f>IF(INT('月計表（特例用）'!$R42/1000000),MOD(INT('月計表（特例用）'!$R42/1000000),10),"")</f>
        <v/>
      </c>
      <c r="AE49" s="409"/>
      <c r="AF49" s="397" t="str">
        <f>IF(INT('月計表（特例用）'!$R42/100000),MOD(INT('月計表（特例用）'!$R42/100000),10),"")</f>
        <v/>
      </c>
      <c r="AG49" s="397"/>
      <c r="AH49" s="397" t="str">
        <f>IF(INT('月計表（特例用）'!$R42/10000),MOD(INT('月計表（特例用）'!$R42/10000),10),"")</f>
        <v/>
      </c>
      <c r="AI49" s="397"/>
      <c r="AJ49" s="397">
        <f>IF(INT('月計表（特例用）'!$R42/1000),MOD(INT('月計表（特例用）'!$R42/1000),10),"")</f>
        <v>1</v>
      </c>
      <c r="AK49" s="397"/>
      <c r="AL49" s="397">
        <f>IF(INT('月計表（特例用）'!$R42/100),MOD(INT('月計表（特例用）'!$R42/100),10),"")</f>
        <v>4</v>
      </c>
      <c r="AM49" s="397"/>
      <c r="AN49" s="397">
        <f>IF(INT('月計表（特例用）'!$R42/10),MOD(INT('月計表（特例用）'!$R42/10),10),"")</f>
        <v>0</v>
      </c>
      <c r="AO49" s="397"/>
      <c r="AP49" s="397">
        <f>IF(INT('月計表（特例用）'!$R42/1),MOD(INT('月計表（特例用）'!$R42/1),10),"0")</f>
        <v>0</v>
      </c>
      <c r="AQ49" s="397"/>
      <c r="AR49" s="377" t="s">
        <v>604</v>
      </c>
      <c r="AS49" s="378"/>
      <c r="AT49" s="378"/>
      <c r="AU49" s="378"/>
      <c r="AV49" s="378"/>
      <c r="AW49" s="378"/>
      <c r="AX49" s="378"/>
      <c r="AY49" s="378"/>
      <c r="AZ49" s="378"/>
      <c r="BA49" s="378"/>
      <c r="BB49" s="378"/>
      <c r="BC49" s="378"/>
      <c r="BD49" s="378"/>
      <c r="BE49" s="378"/>
      <c r="BF49" s="378"/>
      <c r="BG49" s="397" t="str">
        <f>IF(INT('月計表（特例用）'!$R43/1000000000),MOD(INT('月計表（特例用）'!$R43/1000000000),10),"")</f>
        <v/>
      </c>
      <c r="BH49" s="397"/>
      <c r="BI49" s="397" t="str">
        <f>IF(INT('月計表（特例用）'!$R43/100000000),MOD(INT('月計表（特例用）'!$R43/100000000),10),"")</f>
        <v/>
      </c>
      <c r="BJ49" s="397"/>
      <c r="BK49" s="397" t="str">
        <f>IF(INT('月計表（特例用）'!$R43/10000000),MOD(INT('月計表（特例用）'!$R43/10000000),10),"")</f>
        <v/>
      </c>
      <c r="BL49" s="397"/>
      <c r="BM49" s="397" t="str">
        <f>IF(INT('月計表（特例用）'!$R43/1000000),MOD(INT('月計表（特例用）'!$R43/1000000),10),"")</f>
        <v/>
      </c>
      <c r="BN49" s="397"/>
      <c r="BO49" s="397">
        <f>IF(INT('月計表（特例用）'!$R43/100000),MOD(INT('月計表（特例用）'!$R43/100000),10),"")</f>
        <v>4</v>
      </c>
      <c r="BP49" s="397"/>
      <c r="BQ49" s="397">
        <f>IF(INT('月計表（特例用）'!$R43/10000),MOD(INT('月計表（特例用）'!$R43/10000),10),"")</f>
        <v>8</v>
      </c>
      <c r="BR49" s="397"/>
      <c r="BS49" s="397">
        <f>IF(INT('月計表（特例用）'!$R43/1000),MOD(INT('月計表（特例用）'!$R43/1000),10),"")</f>
        <v>8</v>
      </c>
      <c r="BT49" s="397"/>
      <c r="BU49" s="397">
        <f>IF(INT('月計表（特例用）'!$R43/100),MOD(INT('月計表（特例用）'!$R43/100),10),"")</f>
        <v>5</v>
      </c>
      <c r="BV49" s="397"/>
      <c r="BW49" s="397">
        <f>IF(INT('月計表（特例用）'!$R43/10),MOD(INT('月計表（特例用）'!$R43/10),10),"")</f>
        <v>0</v>
      </c>
      <c r="BX49" s="397"/>
      <c r="BY49" s="397">
        <f>IF(INT('月計表（特例用）'!$R43/1),MOD(INT('月計表（特例用）'!$R43/1),10),"0")</f>
        <v>0</v>
      </c>
      <c r="BZ49" s="399"/>
    </row>
    <row r="50" spans="2:78" ht="27" customHeight="1" x14ac:dyDescent="0.2">
      <c r="B50" s="124"/>
      <c r="C50" s="125"/>
      <c r="D50" s="125"/>
      <c r="E50" s="125"/>
      <c r="F50" s="125"/>
      <c r="G50" s="125"/>
      <c r="H50" s="125"/>
      <c r="I50" s="125"/>
      <c r="J50" s="125"/>
      <c r="K50" s="126"/>
      <c r="L50" s="127"/>
      <c r="M50" s="128"/>
      <c r="N50" s="128"/>
      <c r="O50" s="391" t="s">
        <v>605</v>
      </c>
      <c r="P50" s="391"/>
      <c r="Q50" s="391"/>
      <c r="R50" s="391"/>
      <c r="S50" s="391"/>
      <c r="T50" s="391"/>
      <c r="U50" s="391"/>
      <c r="V50" s="391"/>
      <c r="W50" s="391"/>
      <c r="X50" s="391"/>
      <c r="Y50" s="391"/>
      <c r="Z50" s="391"/>
      <c r="AA50" s="391"/>
      <c r="AB50" s="128"/>
      <c r="AC50" s="129"/>
      <c r="AD50" s="407" t="str">
        <f>IF(INT('月計表（特例用）'!$S42/1000000),MOD(INT('月計表（特例用）'!$S42/1000000),10),"")</f>
        <v/>
      </c>
      <c r="AE50" s="408"/>
      <c r="AF50" s="398" t="str">
        <f>IF(INT('月計表（特例用）'!$S42/100000),MOD(INT('月計表（特例用）'!$S42/100000),10),"")</f>
        <v/>
      </c>
      <c r="AG50" s="398"/>
      <c r="AH50" s="398" t="str">
        <f>IF(INT('月計表（特例用）'!$S42/10000),MOD(INT('月計表（特例用）'!$S42/10000),10),"")</f>
        <v/>
      </c>
      <c r="AI50" s="398"/>
      <c r="AJ50" s="398" t="str">
        <f>IF(INT('月計表（特例用）'!$S42/1000),MOD(INT('月計表（特例用）'!$S42/1000),10),"")</f>
        <v/>
      </c>
      <c r="AK50" s="398"/>
      <c r="AL50" s="398" t="str">
        <f>IF(INT('月計表（特例用）'!$S42/100),MOD(INT('月計表（特例用）'!$S42/100),10),"")</f>
        <v/>
      </c>
      <c r="AM50" s="398"/>
      <c r="AN50" s="398" t="str">
        <f>IF(INT('月計表（特例用）'!$S42/10),MOD(INT('月計表（特例用）'!$S42/10),10),"")</f>
        <v/>
      </c>
      <c r="AO50" s="398"/>
      <c r="AP50" s="398">
        <f>IF(INT('月計表（特例用）'!$S42/1),MOD(INT('月計表（特例用）'!$S42/1),10),"0")</f>
        <v>2</v>
      </c>
      <c r="AQ50" s="398"/>
      <c r="AR50" s="395"/>
      <c r="AS50" s="395"/>
      <c r="AT50" s="395"/>
      <c r="AU50" s="395"/>
      <c r="AV50" s="395"/>
      <c r="AW50" s="395"/>
      <c r="AX50" s="395"/>
      <c r="AY50" s="395"/>
      <c r="AZ50" s="395"/>
      <c r="BA50" s="395"/>
      <c r="BB50" s="395"/>
      <c r="BC50" s="395"/>
      <c r="BD50" s="395"/>
      <c r="BE50" s="395"/>
      <c r="BF50" s="395"/>
      <c r="BG50" s="395"/>
      <c r="BH50" s="395"/>
      <c r="BI50" s="395"/>
      <c r="BJ50" s="395"/>
      <c r="BK50" s="395"/>
      <c r="BL50" s="395"/>
      <c r="BM50" s="395"/>
      <c r="BN50" s="395"/>
      <c r="BO50" s="395"/>
      <c r="BP50" s="395"/>
      <c r="BQ50" s="395"/>
      <c r="BR50" s="395"/>
      <c r="BS50" s="395"/>
      <c r="BT50" s="395"/>
      <c r="BU50" s="395"/>
      <c r="BV50" s="395"/>
      <c r="BW50" s="395"/>
      <c r="BX50" s="395"/>
      <c r="BY50" s="395"/>
      <c r="BZ50" s="396"/>
    </row>
    <row r="51" spans="2:78" ht="11.25" customHeight="1" x14ac:dyDescent="0.2">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12"/>
      <c r="Z51" s="112"/>
      <c r="AA51" s="112"/>
      <c r="AB51" s="112"/>
      <c r="AC51" s="112"/>
      <c r="AD51" s="112"/>
      <c r="AE51" s="112"/>
      <c r="AF51" s="112"/>
      <c r="AG51" s="112"/>
      <c r="AH51" s="112"/>
      <c r="AI51" s="112"/>
      <c r="AJ51" s="112"/>
      <c r="AK51" s="112"/>
      <c r="AL51" s="112"/>
      <c r="AM51" s="112"/>
      <c r="AN51" s="131"/>
      <c r="AO51" s="131"/>
      <c r="AP51" s="131"/>
      <c r="AQ51" s="131"/>
      <c r="AR51" s="131"/>
      <c r="AS51" s="131"/>
      <c r="AT51" s="131"/>
      <c r="AU51" s="131"/>
      <c r="AV51" s="131"/>
      <c r="AW51" s="131"/>
      <c r="AX51" s="131"/>
      <c r="AY51" s="131"/>
      <c r="AZ51" s="131"/>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row>
    <row r="52" spans="2:78" ht="24.6" customHeight="1" x14ac:dyDescent="0.2">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403" t="s">
        <v>606</v>
      </c>
      <c r="AE52" s="404"/>
      <c r="AF52" s="404"/>
      <c r="AG52" s="404"/>
      <c r="AH52" s="404"/>
      <c r="AI52" s="404"/>
      <c r="AJ52" s="404"/>
      <c r="AK52" s="404"/>
      <c r="AL52" s="404"/>
      <c r="AM52" s="404"/>
      <c r="AN52" s="404"/>
      <c r="AO52" s="404"/>
      <c r="AP52" s="404"/>
      <c r="AQ52" s="404"/>
      <c r="AR52" s="404"/>
      <c r="AS52" s="404"/>
      <c r="AT52" s="404"/>
      <c r="AU52" s="404"/>
      <c r="AV52" s="404"/>
      <c r="AW52" s="404"/>
      <c r="AX52" s="404"/>
      <c r="AY52" s="404"/>
      <c r="AZ52" s="404"/>
      <c r="BA52" s="404"/>
      <c r="BB52" s="404"/>
      <c r="BC52" s="404"/>
      <c r="BD52" s="404"/>
      <c r="BE52" s="404"/>
      <c r="BF52" s="404"/>
      <c r="BG52" s="401" t="s">
        <v>0</v>
      </c>
      <c r="BH52" s="402"/>
      <c r="BI52" s="402"/>
      <c r="BJ52" s="402"/>
      <c r="BK52" s="402">
        <f>入力表!E29</f>
        <v>8</v>
      </c>
      <c r="BL52" s="402"/>
      <c r="BM52" s="402"/>
      <c r="BN52" s="402" t="s">
        <v>1</v>
      </c>
      <c r="BO52" s="402"/>
      <c r="BP52" s="402">
        <f>入力表!F29</f>
        <v>6</v>
      </c>
      <c r="BQ52" s="402"/>
      <c r="BR52" s="402"/>
      <c r="BS52" s="402" t="s">
        <v>615</v>
      </c>
      <c r="BT52" s="402"/>
      <c r="BU52" s="402">
        <f>入力表!G29</f>
        <v>30</v>
      </c>
      <c r="BV52" s="402"/>
      <c r="BW52" s="402"/>
      <c r="BX52" s="402" t="s">
        <v>557</v>
      </c>
      <c r="BY52" s="402"/>
      <c r="BZ52" s="141"/>
    </row>
    <row r="53" spans="2:78" ht="5.0999999999999996" customHeight="1" x14ac:dyDescent="0.2">
      <c r="C53" s="51"/>
    </row>
    <row r="54" spans="2:78" ht="15" customHeight="1" x14ac:dyDescent="0.2">
      <c r="B54" s="405" t="s">
        <v>607</v>
      </c>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c r="BQ54" s="270"/>
      <c r="BR54" s="270"/>
      <c r="BS54" s="270"/>
      <c r="BT54" s="270"/>
      <c r="BU54" s="270"/>
      <c r="BV54" s="270"/>
      <c r="BW54" s="270"/>
      <c r="BX54" s="270"/>
      <c r="BY54" s="270"/>
      <c r="BZ54" s="270"/>
    </row>
    <row r="55" spans="2:78" ht="15" customHeight="1" x14ac:dyDescent="0.2">
      <c r="B55" s="405" t="s">
        <v>608</v>
      </c>
      <c r="C55" s="270"/>
      <c r="D55" s="270"/>
      <c r="E55" s="270"/>
      <c r="F55" s="270"/>
      <c r="G55" s="270"/>
      <c r="H55" s="270"/>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c r="BK55" s="270"/>
      <c r="BL55" s="270"/>
      <c r="BM55" s="270"/>
      <c r="BN55" s="270"/>
      <c r="BO55" s="270"/>
      <c r="BP55" s="270"/>
      <c r="BQ55" s="270"/>
      <c r="BR55" s="270"/>
      <c r="BS55" s="270"/>
      <c r="BT55" s="270"/>
      <c r="BU55" s="270"/>
      <c r="BV55" s="270"/>
      <c r="BW55" s="270"/>
      <c r="BX55" s="270"/>
      <c r="BY55" s="270"/>
      <c r="BZ55" s="270"/>
    </row>
    <row r="56" spans="2:78" ht="15" customHeight="1" x14ac:dyDescent="0.2">
      <c r="B56" s="406" t="s">
        <v>609</v>
      </c>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c r="BU56" s="406"/>
      <c r="BV56" s="406"/>
      <c r="BW56" s="406"/>
      <c r="BX56" s="406"/>
      <c r="BY56" s="406"/>
      <c r="BZ56" s="406"/>
    </row>
    <row r="57" spans="2:78" ht="15" customHeight="1" x14ac:dyDescent="0.2">
      <c r="B57" s="405" t="s">
        <v>610</v>
      </c>
      <c r="C57" s="270"/>
      <c r="D57" s="270"/>
      <c r="E57" s="270"/>
      <c r="F57" s="270"/>
      <c r="G57" s="270"/>
      <c r="H57" s="270"/>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c r="BQ57" s="270"/>
      <c r="BR57" s="270"/>
      <c r="BS57" s="270"/>
      <c r="BT57" s="270"/>
      <c r="BU57" s="270"/>
      <c r="BV57" s="270"/>
      <c r="BW57" s="270"/>
      <c r="BX57" s="270"/>
      <c r="BY57" s="270"/>
      <c r="BZ57" s="270"/>
    </row>
    <row r="58" spans="2:78" ht="15" customHeight="1" x14ac:dyDescent="0.2">
      <c r="B58" s="400" t="s">
        <v>611</v>
      </c>
      <c r="C58" s="400"/>
      <c r="D58" s="400"/>
      <c r="E58" s="400"/>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0"/>
      <c r="BD58" s="400"/>
      <c r="BE58" s="400"/>
      <c r="BF58" s="400"/>
      <c r="BG58" s="400"/>
      <c r="BH58" s="400"/>
      <c r="BI58" s="400"/>
      <c r="BJ58" s="400"/>
      <c r="BK58" s="400"/>
      <c r="BL58" s="400"/>
      <c r="BM58" s="400"/>
      <c r="BN58" s="400"/>
      <c r="BO58" s="400"/>
      <c r="BP58" s="400"/>
      <c r="BQ58" s="400"/>
      <c r="BR58" s="400"/>
      <c r="BS58" s="400"/>
      <c r="BT58" s="400"/>
      <c r="BU58" s="400"/>
      <c r="BV58" s="400"/>
      <c r="BW58" s="400"/>
      <c r="BX58" s="400"/>
      <c r="BY58" s="400"/>
      <c r="BZ58" s="400"/>
    </row>
    <row r="59" spans="2:78" ht="13.5" customHeight="1" x14ac:dyDescent="0.2">
      <c r="B59" s="13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row>
    <row r="60" spans="2:78" ht="13.5" customHeight="1" x14ac:dyDescent="0.2">
      <c r="B60" s="13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row>
    <row r="61" spans="2:78" ht="13.5" customHeight="1" x14ac:dyDescent="0.2">
      <c r="B61" s="13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row>
    <row r="62" spans="2:78" ht="6" customHeight="1" x14ac:dyDescent="0.2"/>
    <row r="63" spans="2:78" ht="13.5" customHeight="1" x14ac:dyDescent="0.2"/>
    <row r="64" spans="2:78" ht="13.5" customHeight="1" x14ac:dyDescent="0.2"/>
    <row r="65" ht="13.5" customHeight="1" x14ac:dyDescent="0.2"/>
    <row r="66" ht="13.5" customHeight="1" x14ac:dyDescent="0.2"/>
    <row r="67" ht="13.5" customHeight="1" x14ac:dyDescent="0.2"/>
  </sheetData>
  <sheetProtection formatCells="0" selectLockedCells="1"/>
  <mergeCells count="353">
    <mergeCell ref="D13:E13"/>
    <mergeCell ref="F13:G13"/>
    <mergeCell ref="O50:AA50"/>
    <mergeCell ref="AD50:AE50"/>
    <mergeCell ref="AF50:AG50"/>
    <mergeCell ref="AH50:AI50"/>
    <mergeCell ref="AJ50:AK50"/>
    <mergeCell ref="AL50:AM50"/>
    <mergeCell ref="AN50:AO50"/>
    <mergeCell ref="O49:AA49"/>
    <mergeCell ref="AD49:AE49"/>
    <mergeCell ref="AF49:AG49"/>
    <mergeCell ref="AH49:AI49"/>
    <mergeCell ref="AJ49:AK49"/>
    <mergeCell ref="AL49:AM49"/>
    <mergeCell ref="D48:G48"/>
    <mergeCell ref="T48:AC48"/>
    <mergeCell ref="AD48:AE48"/>
    <mergeCell ref="AF48:AG48"/>
    <mergeCell ref="AH48:AI48"/>
    <mergeCell ref="AJ48:AK48"/>
    <mergeCell ref="AL48:AM48"/>
    <mergeCell ref="O43:AA43"/>
    <mergeCell ref="AD43:AE43"/>
    <mergeCell ref="AN49:AO49"/>
    <mergeCell ref="AP49:AQ49"/>
    <mergeCell ref="AR49:BF49"/>
    <mergeCell ref="BG49:BH49"/>
    <mergeCell ref="BI49:BJ49"/>
    <mergeCell ref="BK49:BL49"/>
    <mergeCell ref="AN48:AO48"/>
    <mergeCell ref="AP50:AQ50"/>
    <mergeCell ref="B58:BZ58"/>
    <mergeCell ref="BG52:BJ52"/>
    <mergeCell ref="BK52:BM52"/>
    <mergeCell ref="BN52:BO52"/>
    <mergeCell ref="BP52:BR52"/>
    <mergeCell ref="BS52:BT52"/>
    <mergeCell ref="BU52:BW52"/>
    <mergeCell ref="BX52:BY52"/>
    <mergeCell ref="AD52:BF52"/>
    <mergeCell ref="B54:BZ54"/>
    <mergeCell ref="B55:BZ55"/>
    <mergeCell ref="B56:BZ56"/>
    <mergeCell ref="B57:BZ57"/>
    <mergeCell ref="AR50:BZ50"/>
    <mergeCell ref="BU48:BV48"/>
    <mergeCell ref="BW48:BX48"/>
    <mergeCell ref="BY49:BZ49"/>
    <mergeCell ref="BY48:BZ48"/>
    <mergeCell ref="AP48:AQ48"/>
    <mergeCell ref="AR48:BF48"/>
    <mergeCell ref="BG48:BH48"/>
    <mergeCell ref="BI48:BJ48"/>
    <mergeCell ref="BK48:BL48"/>
    <mergeCell ref="BM48:BN48"/>
    <mergeCell ref="BU49:BV49"/>
    <mergeCell ref="BW49:BX49"/>
    <mergeCell ref="BO48:BP48"/>
    <mergeCell ref="BQ48:BR48"/>
    <mergeCell ref="BS48:BT48"/>
    <mergeCell ref="BM49:BN49"/>
    <mergeCell ref="BO49:BP49"/>
    <mergeCell ref="BQ49:BR49"/>
    <mergeCell ref="BS49:BT49"/>
    <mergeCell ref="BK47:BL47"/>
    <mergeCell ref="C47:E47"/>
    <mergeCell ref="F47:H47"/>
    <mergeCell ref="I47:K47"/>
    <mergeCell ref="T47:AC47"/>
    <mergeCell ref="AD47:AE47"/>
    <mergeCell ref="AF47:AG47"/>
    <mergeCell ref="AH47:AI47"/>
    <mergeCell ref="AJ47:AK47"/>
    <mergeCell ref="AL47:AM47"/>
    <mergeCell ref="AN47:AO47"/>
    <mergeCell ref="AP47:AQ47"/>
    <mergeCell ref="AR47:BF47"/>
    <mergeCell ref="BG47:BH47"/>
    <mergeCell ref="BI47:BJ47"/>
    <mergeCell ref="BK46:BL46"/>
    <mergeCell ref="AL46:AM46"/>
    <mergeCell ref="AN46:AO46"/>
    <mergeCell ref="AP46:AQ46"/>
    <mergeCell ref="AR46:BF46"/>
    <mergeCell ref="BG46:BH46"/>
    <mergeCell ref="BI46:BJ46"/>
    <mergeCell ref="AD42:AE42"/>
    <mergeCell ref="L45:AC45"/>
    <mergeCell ref="AD45:AQ45"/>
    <mergeCell ref="AR45:BF45"/>
    <mergeCell ref="BG45:BZ45"/>
    <mergeCell ref="L46:S48"/>
    <mergeCell ref="T46:AC46"/>
    <mergeCell ref="AD46:AE46"/>
    <mergeCell ref="AF46:AG46"/>
    <mergeCell ref="AH46:AI46"/>
    <mergeCell ref="AJ46:AK46"/>
    <mergeCell ref="BW46:BX46"/>
    <mergeCell ref="BY46:BZ46"/>
    <mergeCell ref="BM46:BN46"/>
    <mergeCell ref="BO46:BP46"/>
    <mergeCell ref="BQ46:BR46"/>
    <mergeCell ref="BS46:BT46"/>
    <mergeCell ref="BU46:BV46"/>
    <mergeCell ref="BW47:BX47"/>
    <mergeCell ref="BY47:BZ47"/>
    <mergeCell ref="BM47:BN47"/>
    <mergeCell ref="BO47:BP47"/>
    <mergeCell ref="BQ47:BR47"/>
    <mergeCell ref="BS47:BT47"/>
    <mergeCell ref="BW41:BX41"/>
    <mergeCell ref="BY42:BZ42"/>
    <mergeCell ref="BM42:BN42"/>
    <mergeCell ref="BO42:BP42"/>
    <mergeCell ref="BQ42:BR42"/>
    <mergeCell ref="BS42:BT42"/>
    <mergeCell ref="BU42:BV42"/>
    <mergeCell ref="BW42:BX42"/>
    <mergeCell ref="BY41:BZ41"/>
    <mergeCell ref="BU47:BV47"/>
    <mergeCell ref="AF43:AG43"/>
    <mergeCell ref="AH43:AI43"/>
    <mergeCell ref="AJ43:AK43"/>
    <mergeCell ref="AL43:AM43"/>
    <mergeCell ref="AN43:AO43"/>
    <mergeCell ref="AP43:AQ43"/>
    <mergeCell ref="AR43:BZ43"/>
    <mergeCell ref="AN42:AO42"/>
    <mergeCell ref="AP42:AQ42"/>
    <mergeCell ref="AR42:BF42"/>
    <mergeCell ref="BG42:BH42"/>
    <mergeCell ref="BI42:BJ42"/>
    <mergeCell ref="BK42:BL42"/>
    <mergeCell ref="O42:AA42"/>
    <mergeCell ref="BS40:BT40"/>
    <mergeCell ref="BU40:BV40"/>
    <mergeCell ref="AF42:AG42"/>
    <mergeCell ref="AH42:AI42"/>
    <mergeCell ref="AJ42:AK42"/>
    <mergeCell ref="AL42:AM42"/>
    <mergeCell ref="BO41:BP41"/>
    <mergeCell ref="BQ41:BR41"/>
    <mergeCell ref="BS41:BT41"/>
    <mergeCell ref="BU41:BV41"/>
    <mergeCell ref="AD40:AE40"/>
    <mergeCell ref="AF40:AG40"/>
    <mergeCell ref="AH40:AI40"/>
    <mergeCell ref="AJ40:AK40"/>
    <mergeCell ref="BM41:BN41"/>
    <mergeCell ref="D41:G41"/>
    <mergeCell ref="T41:AC41"/>
    <mergeCell ref="AD41:AE41"/>
    <mergeCell ref="AF41:AG41"/>
    <mergeCell ref="AH41:AI41"/>
    <mergeCell ref="AJ41:AK41"/>
    <mergeCell ref="AL41:AM41"/>
    <mergeCell ref="AN41:AO41"/>
    <mergeCell ref="BK40:BL40"/>
    <mergeCell ref="AL40:AM40"/>
    <mergeCell ref="AN40:AO40"/>
    <mergeCell ref="AP40:AQ40"/>
    <mergeCell ref="AR40:BF40"/>
    <mergeCell ref="BG40:BH40"/>
    <mergeCell ref="BI40:BJ40"/>
    <mergeCell ref="AP41:AQ41"/>
    <mergeCell ref="AR41:BF41"/>
    <mergeCell ref="BG41:BH41"/>
    <mergeCell ref="BI41:BJ41"/>
    <mergeCell ref="BK41:BL41"/>
    <mergeCell ref="C40:E40"/>
    <mergeCell ref="F40:H40"/>
    <mergeCell ref="I40:K40"/>
    <mergeCell ref="T40:AC40"/>
    <mergeCell ref="L38:AC38"/>
    <mergeCell ref="AD38:AQ38"/>
    <mergeCell ref="AR38:BF38"/>
    <mergeCell ref="BG38:BZ38"/>
    <mergeCell ref="L39:S41"/>
    <mergeCell ref="T39:AC39"/>
    <mergeCell ref="AD39:AE39"/>
    <mergeCell ref="AF39:AG39"/>
    <mergeCell ref="AH39:AI39"/>
    <mergeCell ref="AJ39:AK39"/>
    <mergeCell ref="BW39:BX39"/>
    <mergeCell ref="BY39:BZ39"/>
    <mergeCell ref="BM39:BN39"/>
    <mergeCell ref="BO39:BP39"/>
    <mergeCell ref="BQ39:BR39"/>
    <mergeCell ref="BS39:BT39"/>
    <mergeCell ref="BU39:BV39"/>
    <mergeCell ref="BS35:BT35"/>
    <mergeCell ref="BU35:BV35"/>
    <mergeCell ref="BW35:BX35"/>
    <mergeCell ref="AN35:AO35"/>
    <mergeCell ref="AP35:AQ35"/>
    <mergeCell ref="AR35:BF35"/>
    <mergeCell ref="BK39:BL39"/>
    <mergeCell ref="AL39:AM39"/>
    <mergeCell ref="AN39:AO39"/>
    <mergeCell ref="AP39:AQ39"/>
    <mergeCell ref="AR39:BF39"/>
    <mergeCell ref="BG39:BH39"/>
    <mergeCell ref="BI39:BJ39"/>
    <mergeCell ref="O35:AA35"/>
    <mergeCell ref="AD35:AE35"/>
    <mergeCell ref="AF35:AG35"/>
    <mergeCell ref="AH35:AI35"/>
    <mergeCell ref="AJ35:AK35"/>
    <mergeCell ref="AL35:AM35"/>
    <mergeCell ref="BW40:BX40"/>
    <mergeCell ref="BY40:BZ40"/>
    <mergeCell ref="BM40:BN40"/>
    <mergeCell ref="BO40:BP40"/>
    <mergeCell ref="BQ40:BR40"/>
    <mergeCell ref="BY35:BZ35"/>
    <mergeCell ref="O36:AA36"/>
    <mergeCell ref="AD36:AE36"/>
    <mergeCell ref="AF36:AG36"/>
    <mergeCell ref="AH36:AI36"/>
    <mergeCell ref="AJ36:AK36"/>
    <mergeCell ref="AL36:AM36"/>
    <mergeCell ref="AN36:AO36"/>
    <mergeCell ref="AP36:AQ36"/>
    <mergeCell ref="AR36:BZ36"/>
    <mergeCell ref="BM35:BN35"/>
    <mergeCell ref="BO35:BP35"/>
    <mergeCell ref="BQ35:BR35"/>
    <mergeCell ref="AN34:AO34"/>
    <mergeCell ref="BK33:BL33"/>
    <mergeCell ref="AL33:AM33"/>
    <mergeCell ref="AN33:AO33"/>
    <mergeCell ref="AP33:AQ33"/>
    <mergeCell ref="AR33:BF33"/>
    <mergeCell ref="BG33:BH33"/>
    <mergeCell ref="BI33:BJ33"/>
    <mergeCell ref="BG35:BH35"/>
    <mergeCell ref="BI35:BJ35"/>
    <mergeCell ref="BK35:BL35"/>
    <mergeCell ref="BY34:BZ34"/>
    <mergeCell ref="AP34:AQ34"/>
    <mergeCell ref="AR34:BF34"/>
    <mergeCell ref="BG34:BH34"/>
    <mergeCell ref="BI34:BJ34"/>
    <mergeCell ref="BK34:BL34"/>
    <mergeCell ref="BM34:BN34"/>
    <mergeCell ref="BW33:BX33"/>
    <mergeCell ref="BY33:BZ33"/>
    <mergeCell ref="BM33:BN33"/>
    <mergeCell ref="BO33:BP33"/>
    <mergeCell ref="BQ33:BR33"/>
    <mergeCell ref="BS33:BT33"/>
    <mergeCell ref="BU33:BV33"/>
    <mergeCell ref="BO34:BP34"/>
    <mergeCell ref="BQ34:BR34"/>
    <mergeCell ref="BS34:BT34"/>
    <mergeCell ref="BU34:BV34"/>
    <mergeCell ref="BW34:BX34"/>
    <mergeCell ref="C33:E33"/>
    <mergeCell ref="F33:H33"/>
    <mergeCell ref="I33:K33"/>
    <mergeCell ref="T33:AC33"/>
    <mergeCell ref="AD33:AE33"/>
    <mergeCell ref="AF33:AG33"/>
    <mergeCell ref="AH33:AI33"/>
    <mergeCell ref="AJ33:AK33"/>
    <mergeCell ref="BK32:BL32"/>
    <mergeCell ref="AL32:AM32"/>
    <mergeCell ref="AN32:AO32"/>
    <mergeCell ref="AP32:AQ32"/>
    <mergeCell ref="AR32:BF32"/>
    <mergeCell ref="BG32:BH32"/>
    <mergeCell ref="BI32:BJ32"/>
    <mergeCell ref="L32:S34"/>
    <mergeCell ref="T32:AC32"/>
    <mergeCell ref="D34:G34"/>
    <mergeCell ref="T34:AC34"/>
    <mergeCell ref="AD34:AE34"/>
    <mergeCell ref="AF34:AG34"/>
    <mergeCell ref="AH34:AI34"/>
    <mergeCell ref="AJ34:AK34"/>
    <mergeCell ref="AL34:AM34"/>
    <mergeCell ref="AD32:AE32"/>
    <mergeCell ref="AF32:AG32"/>
    <mergeCell ref="AH32:AI32"/>
    <mergeCell ref="AJ32:AK32"/>
    <mergeCell ref="BO28:BR29"/>
    <mergeCell ref="BS28:BV29"/>
    <mergeCell ref="BW28:BZ29"/>
    <mergeCell ref="L31:AC31"/>
    <mergeCell ref="AD31:AQ31"/>
    <mergeCell ref="AR31:BF31"/>
    <mergeCell ref="BG31:BZ31"/>
    <mergeCell ref="AN28:AQ29"/>
    <mergeCell ref="AR28:AV29"/>
    <mergeCell ref="AW28:BA29"/>
    <mergeCell ref="BB28:BF29"/>
    <mergeCell ref="BG28:BJ29"/>
    <mergeCell ref="BK28:BN29"/>
    <mergeCell ref="BW32:BX32"/>
    <mergeCell ref="BY32:BZ32"/>
    <mergeCell ref="BM32:BN32"/>
    <mergeCell ref="BO32:BP32"/>
    <mergeCell ref="BQ32:BR32"/>
    <mergeCell ref="BS32:BT32"/>
    <mergeCell ref="BU32:BV32"/>
    <mergeCell ref="Z22:AL24"/>
    <mergeCell ref="AN22:BZ24"/>
    <mergeCell ref="U23:W28"/>
    <mergeCell ref="Z25:AL27"/>
    <mergeCell ref="Z28:AL29"/>
    <mergeCell ref="B18:S18"/>
    <mergeCell ref="Z18:AL19"/>
    <mergeCell ref="Z20:AL20"/>
    <mergeCell ref="AN20:BZ21"/>
    <mergeCell ref="Z21:AL21"/>
    <mergeCell ref="AN19:BZ19"/>
    <mergeCell ref="AN25:BZ26"/>
    <mergeCell ref="AN27:BZ27"/>
    <mergeCell ref="J13:L13"/>
    <mergeCell ref="M13:N13"/>
    <mergeCell ref="O13:Q13"/>
    <mergeCell ref="R13:S13"/>
    <mergeCell ref="B16:S17"/>
    <mergeCell ref="Z16:AL17"/>
    <mergeCell ref="BM5:BN6"/>
    <mergeCell ref="BO5:BP6"/>
    <mergeCell ref="BQ5:BR6"/>
    <mergeCell ref="F3:M5"/>
    <mergeCell ref="T5:X18"/>
    <mergeCell ref="Z12:AL15"/>
    <mergeCell ref="AN12:BZ15"/>
    <mergeCell ref="H13:I13"/>
    <mergeCell ref="P1:BC3"/>
    <mergeCell ref="BD1:BG1"/>
    <mergeCell ref="BH1:BS1"/>
    <mergeCell ref="BT1:BZ1"/>
    <mergeCell ref="BD2:BG3"/>
    <mergeCell ref="BU2:BZ3"/>
    <mergeCell ref="AN16:BZ18"/>
    <mergeCell ref="BS5:BT6"/>
    <mergeCell ref="Z8:AL11"/>
    <mergeCell ref="AN8:BZ11"/>
    <mergeCell ref="AX5:AZ6"/>
    <mergeCell ref="BA5:BC6"/>
    <mergeCell ref="BD5:BF6"/>
    <mergeCell ref="BG5:BH6"/>
    <mergeCell ref="BI5:BJ6"/>
    <mergeCell ref="BK5:BL6"/>
    <mergeCell ref="Z5:AL6"/>
    <mergeCell ref="AP5:AQ6"/>
    <mergeCell ref="AR5:AT6"/>
    <mergeCell ref="AU5:AW6"/>
  </mergeCells>
  <phoneticPr fontId="3"/>
  <pageMargins left="0.86614173228346458" right="0.39370078740157483" top="0.55118110236220474" bottom="0.39370078740157483" header="0.39370078740157483" footer="0.19685039370078741"/>
  <pageSetup paperSize="9" scale="84" orientation="portrait" horizontalDpi="300" verticalDpi="300" r:id="rId1"/>
  <headerFooter alignWithMargins="0"/>
  <ignoredErrors>
    <ignoredError sqref="AP5:BT6 AN9:BZ11 BK52:BZ52 AO12:BZ12 AN13:BZ15 AN25 AN28:BZ29 AN16 AN20:BZ24 AN12 AN26:BZ26 AN17:BZ18 AO16:BZ16 AO25:BZ25 AO19:BZ19 AO27:BZ27 F13:Q13 C33:K39 I42:K46 I40:K40 I41:K41 I47:K47 I48:K48 BZ49 BZ48 BZ47 BZ46 AQ50:BZ50 AQ49:BX49 AD49:AO49 AQ48:BX48 AD48:AO48 AQ47:BX47 AD47:AO47 AQ46:BX46 AD46:AO46 BZ42 BZ41 BZ40 BZ39 AQ43:BZ43 AQ42:BX42 AD42:AO42 AQ41:BX41 AD41:AO41 AQ40:BX40 AD40:AO40 AQ39:BX39 AD39:AO39 BZ35 BZ34 BG34:BX34 BZ33 BG33:BX33 BZ32 BG32:BX32 AQ36 AQ35 AD35:AO35 AQ34 AD34:AO34 AQ33 AD33:AO33 AQ32 AD32:AO32 AD50:AO50 AD43:AO43 BG35:BX35 AD36:AO36 AP34 AD37:BZ38 AP36 AP35 BY35 AD44:BZ45 AP43 AP50 AP32 AR32:BF32 AP33 AR33:BF33 AR34:BF34 AR35:BF35 AR36:BZ36 BY32 BY33 BY34 AP42 AP39 BY39 AP40 BY40 AP41 BY41 BY42 AP49 AP46 BY46 AP47 BY47 AP48 BY48 BY49 C42:H46 C40:E40 G40:H40 C41 E41:H41 C48 C47:E47 G47:H47 E48:H48 F40 C49:H49 D48 F47 D41 AN8:BZ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57848-25EA-45B5-A118-9B2FC7677801}">
  <dimension ref="D1:EC32"/>
  <sheetViews>
    <sheetView showGridLines="0" zoomScaleNormal="100" workbookViewId="0"/>
  </sheetViews>
  <sheetFormatPr defaultColWidth="0.8984375" defaultRowHeight="12.6" x14ac:dyDescent="0.15"/>
  <cols>
    <col min="1" max="42" width="0.8984375" style="38"/>
    <col min="43" max="43" width="0.8984375" style="38" customWidth="1"/>
    <col min="44" max="16384" width="0.8984375" style="38"/>
  </cols>
  <sheetData>
    <row r="1" spans="4:133" ht="10.5" customHeight="1" x14ac:dyDescent="0.15"/>
    <row r="2" spans="4:133" ht="10.5" customHeight="1" x14ac:dyDescent="0.15">
      <c r="AT2" s="39"/>
      <c r="CL2" s="39"/>
    </row>
    <row r="3" spans="4:133" ht="34.5" customHeight="1" x14ac:dyDescent="0.15">
      <c r="D3" s="410" t="s">
        <v>528</v>
      </c>
      <c r="E3" s="410"/>
      <c r="F3" s="410"/>
      <c r="G3" s="410"/>
      <c r="H3" s="410"/>
      <c r="I3" s="410"/>
      <c r="J3" s="410"/>
      <c r="K3" s="410"/>
      <c r="L3" s="410"/>
      <c r="M3" s="410"/>
      <c r="N3" s="410"/>
      <c r="O3" s="410"/>
      <c r="P3" s="410"/>
      <c r="Q3" s="410"/>
      <c r="R3" s="410"/>
      <c r="S3" s="410"/>
      <c r="T3" s="410"/>
      <c r="U3" s="410"/>
      <c r="X3" s="411" t="s">
        <v>529</v>
      </c>
      <c r="Y3" s="412"/>
      <c r="Z3" s="412"/>
      <c r="AA3" s="412"/>
      <c r="AB3" s="412"/>
      <c r="AC3" s="412"/>
      <c r="AD3" s="412"/>
      <c r="AE3" s="412"/>
      <c r="AF3" s="412"/>
      <c r="AG3" s="412"/>
      <c r="AH3" s="412"/>
      <c r="AI3" s="412"/>
      <c r="AJ3" s="412"/>
      <c r="AK3" s="412"/>
      <c r="AL3" s="412"/>
      <c r="AM3" s="412"/>
      <c r="AN3" s="412"/>
      <c r="AO3" s="412"/>
      <c r="AP3" s="412"/>
      <c r="AQ3" s="412"/>
      <c r="AR3" s="412"/>
      <c r="AS3" s="412"/>
      <c r="AT3" s="39"/>
      <c r="AV3" s="410" t="s">
        <v>528</v>
      </c>
      <c r="AW3" s="410"/>
      <c r="AX3" s="410"/>
      <c r="AY3" s="410"/>
      <c r="AZ3" s="410"/>
      <c r="BA3" s="410"/>
      <c r="BB3" s="410"/>
      <c r="BC3" s="410"/>
      <c r="BD3" s="410"/>
      <c r="BE3" s="410"/>
      <c r="BF3" s="410"/>
      <c r="BG3" s="410"/>
      <c r="BH3" s="410"/>
      <c r="BI3" s="410"/>
      <c r="BJ3" s="410"/>
      <c r="BK3" s="410"/>
      <c r="BL3" s="410"/>
      <c r="BM3" s="410"/>
      <c r="BP3" s="413" t="s">
        <v>530</v>
      </c>
      <c r="BQ3" s="414"/>
      <c r="BR3" s="414"/>
      <c r="BS3" s="414"/>
      <c r="BT3" s="414"/>
      <c r="BU3" s="414"/>
      <c r="BV3" s="414"/>
      <c r="BW3" s="414"/>
      <c r="BX3" s="414"/>
      <c r="BY3" s="414"/>
      <c r="BZ3" s="414"/>
      <c r="CA3" s="414"/>
      <c r="CB3" s="414"/>
      <c r="CC3" s="414"/>
      <c r="CD3" s="414"/>
      <c r="CE3" s="414"/>
      <c r="CF3" s="414"/>
      <c r="CG3" s="414"/>
      <c r="CH3" s="414"/>
      <c r="CI3" s="414"/>
      <c r="CJ3" s="414"/>
      <c r="CK3" s="415"/>
      <c r="CL3" s="39"/>
      <c r="CN3" s="410" t="s">
        <v>528</v>
      </c>
      <c r="CO3" s="410"/>
      <c r="CP3" s="410"/>
      <c r="CQ3" s="410"/>
      <c r="CR3" s="410"/>
      <c r="CS3" s="410"/>
      <c r="CT3" s="410"/>
      <c r="CU3" s="410"/>
      <c r="CV3" s="410"/>
      <c r="CW3" s="410"/>
      <c r="CX3" s="410"/>
      <c r="CY3" s="410"/>
      <c r="CZ3" s="410"/>
      <c r="DA3" s="410"/>
      <c r="DB3" s="410"/>
      <c r="DC3" s="410"/>
      <c r="DD3" s="410"/>
      <c r="DE3" s="410"/>
      <c r="DH3" s="413" t="s">
        <v>531</v>
      </c>
      <c r="DI3" s="414"/>
      <c r="DJ3" s="414"/>
      <c r="DK3" s="414"/>
      <c r="DL3" s="414"/>
      <c r="DM3" s="414"/>
      <c r="DN3" s="414"/>
      <c r="DO3" s="414"/>
      <c r="DP3" s="414"/>
      <c r="DQ3" s="414"/>
      <c r="DR3" s="414"/>
      <c r="DS3" s="414"/>
      <c r="DT3" s="414"/>
      <c r="DU3" s="414"/>
      <c r="DV3" s="414"/>
      <c r="DW3" s="414"/>
      <c r="DX3" s="414"/>
      <c r="DY3" s="414"/>
      <c r="DZ3" s="414"/>
      <c r="EA3" s="414"/>
      <c r="EB3" s="414"/>
      <c r="EC3" s="415"/>
    </row>
    <row r="4" spans="4:133" ht="15.9" customHeight="1" x14ac:dyDescent="0.15">
      <c r="D4" s="419" t="s">
        <v>532</v>
      </c>
      <c r="E4" s="419"/>
      <c r="F4" s="419"/>
      <c r="G4" s="419"/>
      <c r="H4" s="419"/>
      <c r="I4" s="419"/>
      <c r="J4" s="419"/>
      <c r="K4" s="419"/>
      <c r="L4" s="419"/>
      <c r="M4" s="419"/>
      <c r="N4" s="419"/>
      <c r="O4" s="419"/>
      <c r="P4" s="419"/>
      <c r="Q4" s="419"/>
      <c r="R4" s="419"/>
      <c r="S4" s="419"/>
      <c r="T4" s="419"/>
      <c r="U4" s="419"/>
      <c r="AT4" s="39"/>
      <c r="AV4" s="419" t="s">
        <v>532</v>
      </c>
      <c r="AW4" s="419"/>
      <c r="AX4" s="419"/>
      <c r="AY4" s="419"/>
      <c r="AZ4" s="419"/>
      <c r="BA4" s="419"/>
      <c r="BB4" s="419"/>
      <c r="BC4" s="419"/>
      <c r="BD4" s="419"/>
      <c r="BE4" s="419"/>
      <c r="BF4" s="419"/>
      <c r="BG4" s="419"/>
      <c r="BH4" s="419"/>
      <c r="BI4" s="419"/>
      <c r="BJ4" s="419"/>
      <c r="BK4" s="419"/>
      <c r="BL4" s="419"/>
      <c r="BM4" s="419"/>
      <c r="BP4" s="416"/>
      <c r="BQ4" s="417"/>
      <c r="BR4" s="417"/>
      <c r="BS4" s="417"/>
      <c r="BT4" s="417"/>
      <c r="BU4" s="417"/>
      <c r="BV4" s="417"/>
      <c r="BW4" s="417"/>
      <c r="BX4" s="417"/>
      <c r="BY4" s="417"/>
      <c r="BZ4" s="417"/>
      <c r="CA4" s="417"/>
      <c r="CB4" s="417"/>
      <c r="CC4" s="417"/>
      <c r="CD4" s="417"/>
      <c r="CE4" s="417"/>
      <c r="CF4" s="417"/>
      <c r="CG4" s="417"/>
      <c r="CH4" s="417"/>
      <c r="CI4" s="417"/>
      <c r="CJ4" s="417"/>
      <c r="CK4" s="418"/>
      <c r="CL4" s="39"/>
      <c r="CN4" s="419" t="s">
        <v>532</v>
      </c>
      <c r="CO4" s="419"/>
      <c r="CP4" s="419"/>
      <c r="CQ4" s="419"/>
      <c r="CR4" s="419"/>
      <c r="CS4" s="419"/>
      <c r="CT4" s="419"/>
      <c r="CU4" s="419"/>
      <c r="CV4" s="419"/>
      <c r="CW4" s="419"/>
      <c r="CX4" s="419"/>
      <c r="CY4" s="419"/>
      <c r="CZ4" s="419"/>
      <c r="DA4" s="419"/>
      <c r="DB4" s="419"/>
      <c r="DC4" s="419"/>
      <c r="DD4" s="419"/>
      <c r="DE4" s="419"/>
      <c r="DH4" s="416"/>
      <c r="DI4" s="417"/>
      <c r="DJ4" s="417"/>
      <c r="DK4" s="417"/>
      <c r="DL4" s="417"/>
      <c r="DM4" s="417"/>
      <c r="DN4" s="417"/>
      <c r="DO4" s="417"/>
      <c r="DP4" s="417"/>
      <c r="DQ4" s="417"/>
      <c r="DR4" s="417"/>
      <c r="DS4" s="417"/>
      <c r="DT4" s="417"/>
      <c r="DU4" s="417"/>
      <c r="DV4" s="417"/>
      <c r="DW4" s="417"/>
      <c r="DX4" s="417"/>
      <c r="DY4" s="417"/>
      <c r="DZ4" s="417"/>
      <c r="EA4" s="417"/>
      <c r="EB4" s="417"/>
      <c r="EC4" s="418"/>
    </row>
    <row r="5" spans="4:133" ht="7.5" customHeight="1" x14ac:dyDescent="0.15">
      <c r="D5" s="421">
        <v>0</v>
      </c>
      <c r="E5" s="422"/>
      <c r="F5" s="422"/>
      <c r="G5" s="425">
        <v>1</v>
      </c>
      <c r="H5" s="425"/>
      <c r="I5" s="425"/>
      <c r="J5" s="425">
        <v>1</v>
      </c>
      <c r="K5" s="425"/>
      <c r="L5" s="425"/>
      <c r="M5" s="425">
        <v>0</v>
      </c>
      <c r="N5" s="425"/>
      <c r="O5" s="425"/>
      <c r="P5" s="425">
        <v>0</v>
      </c>
      <c r="Q5" s="425"/>
      <c r="R5" s="425"/>
      <c r="S5" s="422">
        <v>2</v>
      </c>
      <c r="T5" s="422"/>
      <c r="U5" s="432"/>
      <c r="AT5" s="39"/>
      <c r="AV5" s="421">
        <v>0</v>
      </c>
      <c r="AW5" s="422"/>
      <c r="AX5" s="422"/>
      <c r="AY5" s="425">
        <v>1</v>
      </c>
      <c r="AZ5" s="425"/>
      <c r="BA5" s="425"/>
      <c r="BB5" s="425">
        <v>1</v>
      </c>
      <c r="BC5" s="425"/>
      <c r="BD5" s="425"/>
      <c r="BE5" s="425">
        <v>0</v>
      </c>
      <c r="BF5" s="425"/>
      <c r="BG5" s="425"/>
      <c r="BH5" s="425">
        <v>0</v>
      </c>
      <c r="BI5" s="425"/>
      <c r="BJ5" s="425"/>
      <c r="BK5" s="422">
        <v>2</v>
      </c>
      <c r="BL5" s="422"/>
      <c r="BM5" s="432"/>
      <c r="BP5" s="420" t="s">
        <v>533</v>
      </c>
      <c r="BQ5" s="420"/>
      <c r="BR5" s="420"/>
      <c r="BS5" s="420"/>
      <c r="BT5" s="420"/>
      <c r="BU5" s="420"/>
      <c r="BV5" s="420"/>
      <c r="BW5" s="420" t="s">
        <v>534</v>
      </c>
      <c r="BX5" s="420"/>
      <c r="BY5" s="420"/>
      <c r="BZ5" s="420"/>
      <c r="CA5" s="420"/>
      <c r="CB5" s="420"/>
      <c r="CC5" s="420"/>
      <c r="CD5" s="420" t="s">
        <v>535</v>
      </c>
      <c r="CE5" s="420"/>
      <c r="CF5" s="420"/>
      <c r="CG5" s="420"/>
      <c r="CH5" s="420"/>
      <c r="CI5" s="420"/>
      <c r="CJ5" s="420"/>
      <c r="CK5" s="420"/>
      <c r="CL5" s="39"/>
      <c r="CN5" s="421">
        <v>0</v>
      </c>
      <c r="CO5" s="422"/>
      <c r="CP5" s="422"/>
      <c r="CQ5" s="425">
        <v>1</v>
      </c>
      <c r="CR5" s="425"/>
      <c r="CS5" s="425"/>
      <c r="CT5" s="425">
        <v>1</v>
      </c>
      <c r="CU5" s="425"/>
      <c r="CV5" s="425"/>
      <c r="CW5" s="425">
        <v>0</v>
      </c>
      <c r="CX5" s="425"/>
      <c r="CY5" s="425"/>
      <c r="CZ5" s="425">
        <v>0</v>
      </c>
      <c r="DA5" s="425"/>
      <c r="DB5" s="425"/>
      <c r="DC5" s="422">
        <v>2</v>
      </c>
      <c r="DD5" s="422"/>
      <c r="DE5" s="432"/>
      <c r="DH5" s="420" t="s">
        <v>533</v>
      </c>
      <c r="DI5" s="420"/>
      <c r="DJ5" s="420"/>
      <c r="DK5" s="420"/>
      <c r="DL5" s="420"/>
      <c r="DM5" s="420"/>
      <c r="DN5" s="420"/>
      <c r="DO5" s="420" t="s">
        <v>534</v>
      </c>
      <c r="DP5" s="420"/>
      <c r="DQ5" s="420"/>
      <c r="DR5" s="420"/>
      <c r="DS5" s="420"/>
      <c r="DT5" s="420"/>
      <c r="DU5" s="420"/>
      <c r="DV5" s="420" t="s">
        <v>535</v>
      </c>
      <c r="DW5" s="420"/>
      <c r="DX5" s="420"/>
      <c r="DY5" s="420"/>
      <c r="DZ5" s="420"/>
      <c r="EA5" s="420"/>
      <c r="EB5" s="420"/>
      <c r="EC5" s="420"/>
    </row>
    <row r="6" spans="4:133" ht="15" customHeight="1" x14ac:dyDescent="0.15">
      <c r="D6" s="423"/>
      <c r="E6" s="424"/>
      <c r="F6" s="424"/>
      <c r="G6" s="426"/>
      <c r="H6" s="426"/>
      <c r="I6" s="426"/>
      <c r="J6" s="426"/>
      <c r="K6" s="426"/>
      <c r="L6" s="426"/>
      <c r="M6" s="426"/>
      <c r="N6" s="426"/>
      <c r="O6" s="426"/>
      <c r="P6" s="426"/>
      <c r="Q6" s="426"/>
      <c r="R6" s="426"/>
      <c r="S6" s="424"/>
      <c r="T6" s="424"/>
      <c r="U6" s="433"/>
      <c r="AT6" s="39"/>
      <c r="AV6" s="423"/>
      <c r="AW6" s="424"/>
      <c r="AX6" s="424"/>
      <c r="AY6" s="426"/>
      <c r="AZ6" s="426"/>
      <c r="BA6" s="426"/>
      <c r="BB6" s="426"/>
      <c r="BC6" s="426"/>
      <c r="BD6" s="426"/>
      <c r="BE6" s="426"/>
      <c r="BF6" s="426"/>
      <c r="BG6" s="426"/>
      <c r="BH6" s="426"/>
      <c r="BI6" s="426"/>
      <c r="BJ6" s="426"/>
      <c r="BK6" s="424"/>
      <c r="BL6" s="424"/>
      <c r="BM6" s="433"/>
      <c r="BP6" s="419">
        <v>30</v>
      </c>
      <c r="BQ6" s="419"/>
      <c r="BR6" s="419"/>
      <c r="BS6" s="419"/>
      <c r="BT6" s="419"/>
      <c r="BU6" s="419"/>
      <c r="BV6" s="419"/>
      <c r="BW6" s="434" t="s">
        <v>536</v>
      </c>
      <c r="BX6" s="434"/>
      <c r="BY6" s="434"/>
      <c r="BZ6" s="434"/>
      <c r="CA6" s="434"/>
      <c r="CB6" s="434"/>
      <c r="CC6" s="434"/>
      <c r="CD6" s="419">
        <v>28</v>
      </c>
      <c r="CE6" s="419"/>
      <c r="CF6" s="419"/>
      <c r="CG6" s="419"/>
      <c r="CH6" s="419"/>
      <c r="CI6" s="419"/>
      <c r="CJ6" s="419"/>
      <c r="CK6" s="419"/>
      <c r="CL6" s="39"/>
      <c r="CN6" s="423"/>
      <c r="CO6" s="424"/>
      <c r="CP6" s="424"/>
      <c r="CQ6" s="426"/>
      <c r="CR6" s="426"/>
      <c r="CS6" s="426"/>
      <c r="CT6" s="426"/>
      <c r="CU6" s="426"/>
      <c r="CV6" s="426"/>
      <c r="CW6" s="426"/>
      <c r="CX6" s="426"/>
      <c r="CY6" s="426"/>
      <c r="CZ6" s="426"/>
      <c r="DA6" s="426"/>
      <c r="DB6" s="426"/>
      <c r="DC6" s="424"/>
      <c r="DD6" s="424"/>
      <c r="DE6" s="433"/>
      <c r="DH6" s="419">
        <v>30</v>
      </c>
      <c r="DI6" s="419"/>
      <c r="DJ6" s="419"/>
      <c r="DK6" s="419"/>
      <c r="DL6" s="419"/>
      <c r="DM6" s="419"/>
      <c r="DN6" s="419"/>
      <c r="DO6" s="434" t="s">
        <v>536</v>
      </c>
      <c r="DP6" s="434"/>
      <c r="DQ6" s="434"/>
      <c r="DR6" s="434"/>
      <c r="DS6" s="434"/>
      <c r="DT6" s="434"/>
      <c r="DU6" s="434"/>
      <c r="DV6" s="419">
        <v>28</v>
      </c>
      <c r="DW6" s="419"/>
      <c r="DX6" s="419"/>
      <c r="DY6" s="419"/>
      <c r="DZ6" s="419"/>
      <c r="EA6" s="419"/>
      <c r="EB6" s="419"/>
      <c r="EC6" s="419"/>
    </row>
    <row r="7" spans="4:133" ht="4.5" customHeight="1" x14ac:dyDescent="0.15">
      <c r="AT7" s="39"/>
      <c r="CL7" s="39"/>
    </row>
    <row r="8" spans="4:133" ht="12.9" customHeight="1" x14ac:dyDescent="0.15">
      <c r="D8" s="436" t="s">
        <v>537</v>
      </c>
      <c r="E8" s="436"/>
      <c r="F8" s="436"/>
      <c r="G8" s="436"/>
      <c r="H8" s="436"/>
      <c r="I8" s="436"/>
      <c r="J8" s="436"/>
      <c r="K8" s="436"/>
      <c r="L8" s="436"/>
      <c r="M8" s="436"/>
      <c r="N8" s="436"/>
      <c r="O8" s="436"/>
      <c r="P8" s="436"/>
      <c r="Q8" s="436"/>
      <c r="R8" s="436"/>
      <c r="S8" s="436"/>
      <c r="T8" s="436"/>
      <c r="U8" s="436"/>
      <c r="V8" s="436"/>
      <c r="W8" s="436"/>
      <c r="X8" s="436"/>
      <c r="Y8" s="436" t="s">
        <v>538</v>
      </c>
      <c r="Z8" s="436"/>
      <c r="AA8" s="436"/>
      <c r="AB8" s="436"/>
      <c r="AC8" s="436"/>
      <c r="AD8" s="436"/>
      <c r="AE8" s="436"/>
      <c r="AF8" s="436"/>
      <c r="AG8" s="436"/>
      <c r="AH8" s="436"/>
      <c r="AI8" s="436"/>
      <c r="AJ8" s="436"/>
      <c r="AK8" s="436"/>
      <c r="AL8" s="436"/>
      <c r="AM8" s="436"/>
      <c r="AN8" s="436"/>
      <c r="AO8" s="436"/>
      <c r="AP8" s="436"/>
      <c r="AQ8" s="436"/>
      <c r="AR8" s="436"/>
      <c r="AS8" s="436"/>
      <c r="AT8" s="39"/>
      <c r="AV8" s="436" t="s">
        <v>537</v>
      </c>
      <c r="AW8" s="436"/>
      <c r="AX8" s="436"/>
      <c r="AY8" s="436"/>
      <c r="AZ8" s="436"/>
      <c r="BA8" s="436"/>
      <c r="BB8" s="436"/>
      <c r="BC8" s="436"/>
      <c r="BD8" s="436"/>
      <c r="BE8" s="436"/>
      <c r="BF8" s="436"/>
      <c r="BG8" s="436"/>
      <c r="BH8" s="436"/>
      <c r="BI8" s="436"/>
      <c r="BJ8" s="436"/>
      <c r="BK8" s="436"/>
      <c r="BL8" s="436"/>
      <c r="BM8" s="436"/>
      <c r="BN8" s="436"/>
      <c r="BO8" s="436"/>
      <c r="BP8" s="436"/>
      <c r="BQ8" s="436" t="s">
        <v>538</v>
      </c>
      <c r="BR8" s="436"/>
      <c r="BS8" s="436"/>
      <c r="BT8" s="436"/>
      <c r="BU8" s="436"/>
      <c r="BV8" s="436"/>
      <c r="BW8" s="436"/>
      <c r="BX8" s="436"/>
      <c r="BY8" s="436"/>
      <c r="BZ8" s="436"/>
      <c r="CA8" s="436"/>
      <c r="CB8" s="436"/>
      <c r="CC8" s="436"/>
      <c r="CD8" s="436"/>
      <c r="CE8" s="436"/>
      <c r="CF8" s="436"/>
      <c r="CG8" s="436"/>
      <c r="CH8" s="436"/>
      <c r="CI8" s="436"/>
      <c r="CJ8" s="436"/>
      <c r="CK8" s="436"/>
      <c r="CL8" s="39"/>
      <c r="CN8" s="436" t="s">
        <v>537</v>
      </c>
      <c r="CO8" s="436"/>
      <c r="CP8" s="436"/>
      <c r="CQ8" s="436"/>
      <c r="CR8" s="436"/>
      <c r="CS8" s="436"/>
      <c r="CT8" s="436"/>
      <c r="CU8" s="436"/>
      <c r="CV8" s="436"/>
      <c r="CW8" s="436"/>
      <c r="CX8" s="436"/>
      <c r="CY8" s="436"/>
      <c r="CZ8" s="436"/>
      <c r="DA8" s="436"/>
      <c r="DB8" s="436"/>
      <c r="DC8" s="436"/>
      <c r="DD8" s="436"/>
      <c r="DE8" s="436"/>
      <c r="DF8" s="436"/>
      <c r="DG8" s="436"/>
      <c r="DH8" s="436"/>
      <c r="DI8" s="436" t="s">
        <v>538</v>
      </c>
      <c r="DJ8" s="436"/>
      <c r="DK8" s="436"/>
      <c r="DL8" s="436"/>
      <c r="DM8" s="436"/>
      <c r="DN8" s="436"/>
      <c r="DO8" s="436"/>
      <c r="DP8" s="436"/>
      <c r="DQ8" s="436"/>
      <c r="DR8" s="436"/>
      <c r="DS8" s="436"/>
      <c r="DT8" s="436"/>
      <c r="DU8" s="436"/>
      <c r="DV8" s="436"/>
      <c r="DW8" s="436"/>
      <c r="DX8" s="436"/>
      <c r="DY8" s="436"/>
      <c r="DZ8" s="436"/>
      <c r="EA8" s="436"/>
      <c r="EB8" s="436"/>
      <c r="EC8" s="436"/>
    </row>
    <row r="9" spans="4:133" ht="20.399999999999999" customHeight="1" x14ac:dyDescent="0.15">
      <c r="D9" s="435" t="s">
        <v>539</v>
      </c>
      <c r="E9" s="435"/>
      <c r="F9" s="435"/>
      <c r="G9" s="435"/>
      <c r="H9" s="435"/>
      <c r="I9" s="435"/>
      <c r="J9" s="435"/>
      <c r="K9" s="435"/>
      <c r="L9" s="435"/>
      <c r="M9" s="435"/>
      <c r="N9" s="435"/>
      <c r="O9" s="435"/>
      <c r="P9" s="435"/>
      <c r="Q9" s="435"/>
      <c r="R9" s="435"/>
      <c r="S9" s="435"/>
      <c r="T9" s="435"/>
      <c r="U9" s="435"/>
      <c r="V9" s="435"/>
      <c r="W9" s="435"/>
      <c r="X9" s="435"/>
      <c r="Y9" s="419" t="s">
        <v>540</v>
      </c>
      <c r="Z9" s="419"/>
      <c r="AA9" s="419"/>
      <c r="AB9" s="419"/>
      <c r="AC9" s="419"/>
      <c r="AD9" s="419"/>
      <c r="AE9" s="419"/>
      <c r="AF9" s="419"/>
      <c r="AG9" s="419"/>
      <c r="AH9" s="419"/>
      <c r="AI9" s="419"/>
      <c r="AJ9" s="419"/>
      <c r="AK9" s="419"/>
      <c r="AL9" s="419"/>
      <c r="AM9" s="419"/>
      <c r="AN9" s="419"/>
      <c r="AO9" s="419"/>
      <c r="AP9" s="419"/>
      <c r="AQ9" s="419"/>
      <c r="AR9" s="419"/>
      <c r="AS9" s="419"/>
      <c r="AT9" s="39"/>
      <c r="AV9" s="435" t="s">
        <v>539</v>
      </c>
      <c r="AW9" s="435"/>
      <c r="AX9" s="435"/>
      <c r="AY9" s="435"/>
      <c r="AZ9" s="435"/>
      <c r="BA9" s="435"/>
      <c r="BB9" s="435"/>
      <c r="BC9" s="435"/>
      <c r="BD9" s="435"/>
      <c r="BE9" s="435"/>
      <c r="BF9" s="435"/>
      <c r="BG9" s="435"/>
      <c r="BH9" s="435"/>
      <c r="BI9" s="435"/>
      <c r="BJ9" s="435"/>
      <c r="BK9" s="435"/>
      <c r="BL9" s="435"/>
      <c r="BM9" s="435"/>
      <c r="BN9" s="435"/>
      <c r="BO9" s="435"/>
      <c r="BP9" s="435"/>
      <c r="BQ9" s="419" t="s">
        <v>541</v>
      </c>
      <c r="BR9" s="419"/>
      <c r="BS9" s="419"/>
      <c r="BT9" s="419"/>
      <c r="BU9" s="419"/>
      <c r="BV9" s="419"/>
      <c r="BW9" s="419"/>
      <c r="BX9" s="419"/>
      <c r="BY9" s="419"/>
      <c r="BZ9" s="419"/>
      <c r="CA9" s="419"/>
      <c r="CB9" s="419"/>
      <c r="CC9" s="419"/>
      <c r="CD9" s="419"/>
      <c r="CE9" s="419"/>
      <c r="CF9" s="419"/>
      <c r="CG9" s="419"/>
      <c r="CH9" s="419"/>
      <c r="CI9" s="419"/>
      <c r="CJ9" s="419"/>
      <c r="CK9" s="419"/>
      <c r="CL9" s="39"/>
      <c r="CN9" s="435" t="s">
        <v>539</v>
      </c>
      <c r="CO9" s="435"/>
      <c r="CP9" s="435"/>
      <c r="CQ9" s="435"/>
      <c r="CR9" s="435"/>
      <c r="CS9" s="435"/>
      <c r="CT9" s="435"/>
      <c r="CU9" s="435"/>
      <c r="CV9" s="435"/>
      <c r="CW9" s="435"/>
      <c r="CX9" s="435"/>
      <c r="CY9" s="435"/>
      <c r="CZ9" s="435"/>
      <c r="DA9" s="435"/>
      <c r="DB9" s="435"/>
      <c r="DC9" s="435"/>
      <c r="DD9" s="435"/>
      <c r="DE9" s="435"/>
      <c r="DF9" s="435"/>
      <c r="DG9" s="435"/>
      <c r="DH9" s="435"/>
      <c r="DI9" s="419" t="s">
        <v>542</v>
      </c>
      <c r="DJ9" s="419"/>
      <c r="DK9" s="419"/>
      <c r="DL9" s="419"/>
      <c r="DM9" s="419"/>
      <c r="DN9" s="419"/>
      <c r="DO9" s="419"/>
      <c r="DP9" s="419"/>
      <c r="DQ9" s="419"/>
      <c r="DR9" s="419"/>
      <c r="DS9" s="419"/>
      <c r="DT9" s="419"/>
      <c r="DU9" s="419"/>
      <c r="DV9" s="419"/>
      <c r="DW9" s="419"/>
      <c r="DX9" s="419"/>
      <c r="DY9" s="419"/>
      <c r="DZ9" s="419"/>
      <c r="EA9" s="419"/>
      <c r="EB9" s="419"/>
      <c r="EC9" s="419"/>
    </row>
    <row r="10" spans="4:133" ht="18.899999999999999" customHeight="1" x14ac:dyDescent="0.15">
      <c r="D10" s="419" t="s">
        <v>9</v>
      </c>
      <c r="E10" s="419"/>
      <c r="F10" s="419"/>
      <c r="G10" s="419"/>
      <c r="H10" s="419"/>
      <c r="I10" s="419"/>
      <c r="J10" s="419"/>
      <c r="K10" s="419" t="s">
        <v>543</v>
      </c>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19"/>
      <c r="AI10" s="419"/>
      <c r="AJ10" s="419"/>
      <c r="AK10" s="419"/>
      <c r="AL10" s="419"/>
      <c r="AM10" s="419"/>
      <c r="AN10" s="419"/>
      <c r="AO10" s="419"/>
      <c r="AP10" s="419"/>
      <c r="AQ10" s="419"/>
      <c r="AR10" s="419"/>
      <c r="AS10" s="419"/>
      <c r="AT10" s="39"/>
      <c r="AV10" s="419" t="s">
        <v>9</v>
      </c>
      <c r="AW10" s="419"/>
      <c r="AX10" s="419"/>
      <c r="AY10" s="419"/>
      <c r="AZ10" s="419"/>
      <c r="BA10" s="419"/>
      <c r="BB10" s="419"/>
      <c r="BC10" s="419" t="s">
        <v>543</v>
      </c>
      <c r="BD10" s="419"/>
      <c r="BE10" s="419"/>
      <c r="BF10" s="419"/>
      <c r="BG10" s="419"/>
      <c r="BH10" s="419"/>
      <c r="BI10" s="419"/>
      <c r="BJ10" s="419"/>
      <c r="BK10" s="419"/>
      <c r="BL10" s="419"/>
      <c r="BM10" s="419"/>
      <c r="BN10" s="419"/>
      <c r="BO10" s="419"/>
      <c r="BP10" s="419"/>
      <c r="BQ10" s="419"/>
      <c r="BR10" s="419"/>
      <c r="BS10" s="419"/>
      <c r="BT10" s="419"/>
      <c r="BU10" s="419"/>
      <c r="BV10" s="419"/>
      <c r="BW10" s="419"/>
      <c r="BX10" s="419"/>
      <c r="BY10" s="419"/>
      <c r="BZ10" s="419"/>
      <c r="CA10" s="419"/>
      <c r="CB10" s="419"/>
      <c r="CC10" s="419"/>
      <c r="CD10" s="419"/>
      <c r="CE10" s="419"/>
      <c r="CF10" s="419"/>
      <c r="CG10" s="419"/>
      <c r="CH10" s="419"/>
      <c r="CI10" s="419"/>
      <c r="CJ10" s="419"/>
      <c r="CK10" s="419"/>
      <c r="CL10" s="39"/>
      <c r="CN10" s="419" t="s">
        <v>9</v>
      </c>
      <c r="CO10" s="419"/>
      <c r="CP10" s="419"/>
      <c r="CQ10" s="419"/>
      <c r="CR10" s="419"/>
      <c r="CS10" s="419"/>
      <c r="CT10" s="419"/>
      <c r="CU10" s="419" t="s">
        <v>543</v>
      </c>
      <c r="CV10" s="419"/>
      <c r="CW10" s="419"/>
      <c r="CX10" s="419"/>
      <c r="CY10" s="419"/>
      <c r="CZ10" s="419"/>
      <c r="DA10" s="419"/>
      <c r="DB10" s="419"/>
      <c r="DC10" s="419"/>
      <c r="DD10" s="419"/>
      <c r="DE10" s="419"/>
      <c r="DF10" s="419"/>
      <c r="DG10" s="419"/>
      <c r="DH10" s="419"/>
      <c r="DI10" s="419"/>
      <c r="DJ10" s="419"/>
      <c r="DK10" s="419"/>
      <c r="DL10" s="419"/>
      <c r="DM10" s="419"/>
      <c r="DN10" s="419"/>
      <c r="DO10" s="419"/>
      <c r="DP10" s="419"/>
      <c r="DQ10" s="419"/>
      <c r="DR10" s="419"/>
      <c r="DS10" s="419"/>
      <c r="DT10" s="419"/>
      <c r="DU10" s="419"/>
      <c r="DV10" s="419"/>
      <c r="DW10" s="419"/>
      <c r="DX10" s="419"/>
      <c r="DY10" s="419"/>
      <c r="DZ10" s="419"/>
      <c r="EA10" s="419"/>
      <c r="EB10" s="419"/>
      <c r="EC10" s="419"/>
    </row>
    <row r="11" spans="4:133" ht="14.1" customHeight="1" x14ac:dyDescent="0.15">
      <c r="D11" s="419">
        <f>入力表!E19</f>
        <v>8</v>
      </c>
      <c r="E11" s="419"/>
      <c r="F11" s="419"/>
      <c r="G11" s="419"/>
      <c r="H11" s="419"/>
      <c r="I11" s="419"/>
      <c r="J11" s="419"/>
      <c r="K11" s="441" t="s">
        <v>0</v>
      </c>
      <c r="L11" s="442"/>
      <c r="M11" s="442"/>
      <c r="N11" s="442"/>
      <c r="O11" s="442">
        <f>入力表!E20</f>
        <v>8</v>
      </c>
      <c r="P11" s="442"/>
      <c r="Q11" s="442"/>
      <c r="R11" s="442"/>
      <c r="S11" s="442"/>
      <c r="T11" s="442" t="s">
        <v>1</v>
      </c>
      <c r="U11" s="442"/>
      <c r="V11" s="442"/>
      <c r="W11" s="442">
        <f>入力表!E21</f>
        <v>3</v>
      </c>
      <c r="X11" s="442"/>
      <c r="Y11" s="442"/>
      <c r="Z11" s="442"/>
      <c r="AA11" s="442"/>
      <c r="AB11" s="442" t="s">
        <v>544</v>
      </c>
      <c r="AC11" s="442"/>
      <c r="AD11" s="442"/>
      <c r="AE11" s="442"/>
      <c r="AF11" s="442"/>
      <c r="AG11" s="41"/>
      <c r="AH11" s="41"/>
      <c r="AI11" s="41"/>
      <c r="AJ11" s="41"/>
      <c r="AK11" s="41"/>
      <c r="AL11" s="41"/>
      <c r="AM11" s="41"/>
      <c r="AN11" s="41"/>
      <c r="AO11" s="41"/>
      <c r="AP11" s="41"/>
      <c r="AQ11" s="41"/>
      <c r="AR11" s="41"/>
      <c r="AS11" s="42"/>
      <c r="AT11" s="39"/>
      <c r="AV11" s="419">
        <f>IF(D11="","",D11)</f>
        <v>8</v>
      </c>
      <c r="AW11" s="419"/>
      <c r="AX11" s="419"/>
      <c r="AY11" s="419"/>
      <c r="AZ11" s="419"/>
      <c r="BA11" s="419"/>
      <c r="BB11" s="419"/>
      <c r="BC11" s="439"/>
      <c r="BD11" s="440"/>
      <c r="BE11" s="441" t="s">
        <v>0</v>
      </c>
      <c r="BF11" s="442"/>
      <c r="BG11" s="442"/>
      <c r="BH11" s="442"/>
      <c r="BI11" s="442">
        <f>IF(O11="","",O11)</f>
        <v>8</v>
      </c>
      <c r="BJ11" s="442"/>
      <c r="BK11" s="442"/>
      <c r="BL11" s="442"/>
      <c r="BM11" s="442"/>
      <c r="BN11" s="442" t="s">
        <v>1</v>
      </c>
      <c r="BO11" s="442"/>
      <c r="BP11" s="442"/>
      <c r="BQ11" s="442">
        <f>IF(W11="","",W11)</f>
        <v>3</v>
      </c>
      <c r="BR11" s="442"/>
      <c r="BS11" s="442"/>
      <c r="BT11" s="442"/>
      <c r="BU11" s="442"/>
      <c r="BV11" s="442" t="s">
        <v>544</v>
      </c>
      <c r="BW11" s="442"/>
      <c r="BX11" s="442"/>
      <c r="BY11" s="442"/>
      <c r="BZ11" s="442"/>
      <c r="CA11" s="41"/>
      <c r="CB11" s="41"/>
      <c r="CC11" s="41"/>
      <c r="CD11" s="41"/>
      <c r="CE11" s="41"/>
      <c r="CF11" s="41"/>
      <c r="CG11" s="41"/>
      <c r="CH11" s="41"/>
      <c r="CI11" s="41"/>
      <c r="CJ11" s="41"/>
      <c r="CK11" s="42"/>
      <c r="CL11" s="39"/>
      <c r="CN11" s="419">
        <f>IF(D11="","",D11)</f>
        <v>8</v>
      </c>
      <c r="CO11" s="419"/>
      <c r="CP11" s="419"/>
      <c r="CQ11" s="419"/>
      <c r="CR11" s="419"/>
      <c r="CS11" s="419"/>
      <c r="CT11" s="419"/>
      <c r="CU11" s="439"/>
      <c r="CV11" s="440"/>
      <c r="CW11" s="441" t="s">
        <v>0</v>
      </c>
      <c r="CX11" s="442"/>
      <c r="CY11" s="442"/>
      <c r="CZ11" s="442"/>
      <c r="DA11" s="442">
        <f>IF(O11="","",O11)</f>
        <v>8</v>
      </c>
      <c r="DB11" s="442"/>
      <c r="DC11" s="442"/>
      <c r="DD11" s="442"/>
      <c r="DE11" s="442"/>
      <c r="DF11" s="442" t="s">
        <v>1</v>
      </c>
      <c r="DG11" s="442"/>
      <c r="DH11" s="442"/>
      <c r="DI11" s="442">
        <f>IF(W11="","",W11)</f>
        <v>3</v>
      </c>
      <c r="DJ11" s="442"/>
      <c r="DK11" s="442"/>
      <c r="DL11" s="442"/>
      <c r="DM11" s="442"/>
      <c r="DN11" s="442" t="s">
        <v>544</v>
      </c>
      <c r="DO11" s="442"/>
      <c r="DP11" s="442"/>
      <c r="DQ11" s="442"/>
      <c r="DR11" s="442"/>
      <c r="DS11" s="41"/>
      <c r="DT11" s="41"/>
      <c r="DU11" s="41"/>
      <c r="DV11" s="41"/>
      <c r="DW11" s="41"/>
      <c r="DX11" s="41"/>
      <c r="DY11" s="41"/>
      <c r="DZ11" s="41"/>
      <c r="EA11" s="41"/>
      <c r="EB11" s="41"/>
      <c r="EC11" s="42"/>
    </row>
    <row r="12" spans="4:133" s="46" customFormat="1" ht="14.1" customHeight="1" x14ac:dyDescent="0.15">
      <c r="D12" s="419"/>
      <c r="E12" s="419"/>
      <c r="F12" s="419"/>
      <c r="G12" s="419"/>
      <c r="H12" s="419"/>
      <c r="I12" s="419"/>
      <c r="J12" s="419"/>
      <c r="K12" s="43"/>
      <c r="L12" s="44"/>
      <c r="M12" s="44"/>
      <c r="N12" s="44"/>
      <c r="O12" s="44"/>
      <c r="P12" s="44"/>
      <c r="Q12" s="437" t="s">
        <v>614</v>
      </c>
      <c r="R12" s="437"/>
      <c r="S12" s="437"/>
      <c r="T12" s="437"/>
      <c r="U12" s="437"/>
      <c r="V12" s="437"/>
      <c r="W12" s="437"/>
      <c r="X12" s="437"/>
      <c r="Y12" s="437">
        <f>IF(入力表!E22="", "", 入力表!E22)</f>
        <v>8</v>
      </c>
      <c r="Z12" s="437"/>
      <c r="AA12" s="437"/>
      <c r="AB12" s="437"/>
      <c r="AC12" s="437"/>
      <c r="AD12" s="437" t="s">
        <v>1</v>
      </c>
      <c r="AE12" s="437"/>
      <c r="AF12" s="437"/>
      <c r="AG12" s="437">
        <f>IF(入力表!F22="", "", 入力表!F22)</f>
        <v>5</v>
      </c>
      <c r="AH12" s="437"/>
      <c r="AI12" s="437"/>
      <c r="AJ12" s="437"/>
      <c r="AK12" s="437"/>
      <c r="AL12" s="437" t="s">
        <v>545</v>
      </c>
      <c r="AM12" s="437"/>
      <c r="AN12" s="437"/>
      <c r="AO12" s="437"/>
      <c r="AP12" s="437"/>
      <c r="AQ12" s="437"/>
      <c r="AR12" s="437"/>
      <c r="AS12" s="438"/>
      <c r="AT12" s="45"/>
      <c r="AV12" s="419"/>
      <c r="AW12" s="419"/>
      <c r="AX12" s="419"/>
      <c r="AY12" s="419"/>
      <c r="AZ12" s="419"/>
      <c r="BA12" s="419"/>
      <c r="BB12" s="419"/>
      <c r="BC12" s="43"/>
      <c r="BD12" s="44"/>
      <c r="BE12" s="44"/>
      <c r="BF12" s="44"/>
      <c r="BG12" s="44"/>
      <c r="BH12" s="44"/>
      <c r="BI12" s="437" t="s">
        <v>614</v>
      </c>
      <c r="BJ12" s="437"/>
      <c r="BK12" s="437"/>
      <c r="BL12" s="437"/>
      <c r="BM12" s="437"/>
      <c r="BN12" s="437"/>
      <c r="BO12" s="437"/>
      <c r="BP12" s="437"/>
      <c r="BQ12" s="437">
        <f>IF(Y12="","",Y12)</f>
        <v>8</v>
      </c>
      <c r="BR12" s="437"/>
      <c r="BS12" s="437"/>
      <c r="BT12" s="437"/>
      <c r="BU12" s="437"/>
      <c r="BV12" s="437" t="s">
        <v>1</v>
      </c>
      <c r="BW12" s="437"/>
      <c r="BX12" s="437"/>
      <c r="BY12" s="437">
        <f>IF(AG12="","",AG12)</f>
        <v>5</v>
      </c>
      <c r="BZ12" s="437"/>
      <c r="CA12" s="437"/>
      <c r="CB12" s="437"/>
      <c r="CC12" s="437"/>
      <c r="CD12" s="437" t="s">
        <v>545</v>
      </c>
      <c r="CE12" s="437"/>
      <c r="CF12" s="437"/>
      <c r="CG12" s="437"/>
      <c r="CH12" s="437"/>
      <c r="CI12" s="437"/>
      <c r="CJ12" s="437"/>
      <c r="CK12" s="438"/>
      <c r="CL12" s="45"/>
      <c r="CN12" s="419"/>
      <c r="CO12" s="419"/>
      <c r="CP12" s="419"/>
      <c r="CQ12" s="419"/>
      <c r="CR12" s="419"/>
      <c r="CS12" s="419"/>
      <c r="CT12" s="419"/>
      <c r="CU12" s="43"/>
      <c r="CV12" s="44"/>
      <c r="CW12" s="44"/>
      <c r="CX12" s="44"/>
      <c r="CY12" s="44"/>
      <c r="CZ12" s="44"/>
      <c r="DA12" s="437" t="s">
        <v>614</v>
      </c>
      <c r="DB12" s="437"/>
      <c r="DC12" s="437"/>
      <c r="DD12" s="437"/>
      <c r="DE12" s="437"/>
      <c r="DF12" s="437"/>
      <c r="DG12" s="437"/>
      <c r="DH12" s="437"/>
      <c r="DI12" s="437">
        <f>IF(Y12="","",Y12)</f>
        <v>8</v>
      </c>
      <c r="DJ12" s="437"/>
      <c r="DK12" s="437"/>
      <c r="DL12" s="437"/>
      <c r="DM12" s="437"/>
      <c r="DN12" s="437" t="s">
        <v>1</v>
      </c>
      <c r="DO12" s="437"/>
      <c r="DP12" s="437"/>
      <c r="DQ12" s="437">
        <f>IF(AG12="","",AG12)</f>
        <v>5</v>
      </c>
      <c r="DR12" s="437"/>
      <c r="DS12" s="437"/>
      <c r="DT12" s="437"/>
      <c r="DU12" s="437"/>
      <c r="DV12" s="437" t="s">
        <v>545</v>
      </c>
      <c r="DW12" s="437"/>
      <c r="DX12" s="437"/>
      <c r="DY12" s="437"/>
      <c r="DZ12" s="437"/>
      <c r="EA12" s="437"/>
      <c r="EB12" s="437"/>
      <c r="EC12" s="438"/>
    </row>
    <row r="13" spans="4:133" ht="17.100000000000001" customHeight="1" x14ac:dyDescent="0.15">
      <c r="D13" s="436" t="s">
        <v>546</v>
      </c>
      <c r="E13" s="436"/>
      <c r="F13" s="436"/>
      <c r="G13" s="436"/>
      <c r="H13" s="436"/>
      <c r="I13" s="436"/>
      <c r="J13" s="436"/>
      <c r="K13" s="436"/>
      <c r="L13" s="436"/>
      <c r="M13" s="436"/>
      <c r="N13" s="436"/>
      <c r="O13" s="436"/>
      <c r="P13" s="436"/>
      <c r="Q13" s="436"/>
      <c r="R13" s="436"/>
      <c r="S13" s="501" t="str">
        <f>IF(入力表!$H$17=8,"",MID(入力表!D17,1,1))</f>
        <v>1</v>
      </c>
      <c r="T13" s="443"/>
      <c r="U13" s="443"/>
      <c r="V13" s="443" t="str">
        <f>IF(入力表!$H$17=8,MID(入力表!D17,1,1),MID(入力表!D17,2,1))</f>
        <v>2</v>
      </c>
      <c r="W13" s="443"/>
      <c r="X13" s="443"/>
      <c r="Y13" s="443" t="str">
        <f>IF(入力表!$H$17=8,MID(入力表!D17,2,1),MID(入力表!D17,3,1))</f>
        <v>3</v>
      </c>
      <c r="Z13" s="443"/>
      <c r="AA13" s="443"/>
      <c r="AB13" s="443" t="str">
        <f>IF(入力表!$H$17=8,MID(入力表!D17,3,1),MID(入力表!D17,4,1))</f>
        <v>4</v>
      </c>
      <c r="AC13" s="443"/>
      <c r="AD13" s="443"/>
      <c r="AE13" s="443" t="str">
        <f>IF(入力表!$H$17=8,MID(入力表!D17,4,1),MID(入力表!D17,5,1))</f>
        <v>5</v>
      </c>
      <c r="AF13" s="443"/>
      <c r="AG13" s="443"/>
      <c r="AH13" s="443" t="str">
        <f>IF(入力表!$H$17=8,MID(入力表!D17,5,1),MID(入力表!D17,6,1))</f>
        <v>6</v>
      </c>
      <c r="AI13" s="443"/>
      <c r="AJ13" s="443"/>
      <c r="AK13" s="443" t="str">
        <f>IF(入力表!$H$17=8,MID(入力表!D17,6,1),MID(入力表!D17,7,1))</f>
        <v>7</v>
      </c>
      <c r="AL13" s="443"/>
      <c r="AM13" s="443"/>
      <c r="AN13" s="443" t="str">
        <f>IF(入力表!$H$17=8,MID(入力表!D17,7,1),MID(入力表!D17,8,1))</f>
        <v>8</v>
      </c>
      <c r="AO13" s="443"/>
      <c r="AP13" s="443"/>
      <c r="AQ13" s="443" t="str">
        <f>IF(入力表!$H$17=8,MID(入力表!D17,8,1),MID(入力表!D17,9,1))</f>
        <v>9</v>
      </c>
      <c r="AR13" s="443"/>
      <c r="AS13" s="444"/>
      <c r="AT13" s="39"/>
      <c r="AV13" s="436" t="s">
        <v>546</v>
      </c>
      <c r="AW13" s="436"/>
      <c r="AX13" s="436"/>
      <c r="AY13" s="436"/>
      <c r="AZ13" s="436"/>
      <c r="BA13" s="436"/>
      <c r="BB13" s="436"/>
      <c r="BC13" s="436"/>
      <c r="BD13" s="436"/>
      <c r="BE13" s="436"/>
      <c r="BF13" s="436"/>
      <c r="BG13" s="436"/>
      <c r="BH13" s="436"/>
      <c r="BI13" s="436"/>
      <c r="BJ13" s="436"/>
      <c r="BK13" s="501" t="str">
        <f>S13</f>
        <v>1</v>
      </c>
      <c r="BL13" s="443"/>
      <c r="BM13" s="443"/>
      <c r="BN13" s="443" t="str">
        <f>V13</f>
        <v>2</v>
      </c>
      <c r="BO13" s="443"/>
      <c r="BP13" s="443"/>
      <c r="BQ13" s="443" t="str">
        <f>Y13</f>
        <v>3</v>
      </c>
      <c r="BR13" s="443"/>
      <c r="BS13" s="443"/>
      <c r="BT13" s="443" t="str">
        <f>AB13</f>
        <v>4</v>
      </c>
      <c r="BU13" s="443"/>
      <c r="BV13" s="443"/>
      <c r="BW13" s="443" t="str">
        <f>AE13</f>
        <v>5</v>
      </c>
      <c r="BX13" s="443"/>
      <c r="BY13" s="443"/>
      <c r="BZ13" s="443" t="str">
        <f>AH13</f>
        <v>6</v>
      </c>
      <c r="CA13" s="443"/>
      <c r="CB13" s="443"/>
      <c r="CC13" s="443" t="str">
        <f>AK13</f>
        <v>7</v>
      </c>
      <c r="CD13" s="443"/>
      <c r="CE13" s="443"/>
      <c r="CF13" s="443" t="str">
        <f>AN13</f>
        <v>8</v>
      </c>
      <c r="CG13" s="443"/>
      <c r="CH13" s="443"/>
      <c r="CI13" s="443" t="str">
        <f>AQ13</f>
        <v>9</v>
      </c>
      <c r="CJ13" s="443"/>
      <c r="CK13" s="444"/>
      <c r="CL13" s="39"/>
      <c r="CN13" s="436" t="s">
        <v>546</v>
      </c>
      <c r="CO13" s="436"/>
      <c r="CP13" s="436"/>
      <c r="CQ13" s="436"/>
      <c r="CR13" s="436"/>
      <c r="CS13" s="436"/>
      <c r="CT13" s="436"/>
      <c r="CU13" s="436"/>
      <c r="CV13" s="436"/>
      <c r="CW13" s="436"/>
      <c r="CX13" s="436"/>
      <c r="CY13" s="436"/>
      <c r="CZ13" s="436"/>
      <c r="DA13" s="436"/>
      <c r="DB13" s="436"/>
      <c r="DC13" s="501" t="str">
        <f>S13</f>
        <v>1</v>
      </c>
      <c r="DD13" s="443"/>
      <c r="DE13" s="443"/>
      <c r="DF13" s="443" t="str">
        <f>V13</f>
        <v>2</v>
      </c>
      <c r="DG13" s="443"/>
      <c r="DH13" s="443"/>
      <c r="DI13" s="443" t="str">
        <f>Y13</f>
        <v>3</v>
      </c>
      <c r="DJ13" s="443"/>
      <c r="DK13" s="443"/>
      <c r="DL13" s="443" t="str">
        <f>AB13</f>
        <v>4</v>
      </c>
      <c r="DM13" s="443"/>
      <c r="DN13" s="443"/>
      <c r="DO13" s="443" t="str">
        <f>AE13</f>
        <v>5</v>
      </c>
      <c r="DP13" s="443"/>
      <c r="DQ13" s="443"/>
      <c r="DR13" s="443" t="str">
        <f>AH13</f>
        <v>6</v>
      </c>
      <c r="DS13" s="443"/>
      <c r="DT13" s="443"/>
      <c r="DU13" s="443" t="str">
        <f>AK13</f>
        <v>7</v>
      </c>
      <c r="DV13" s="443"/>
      <c r="DW13" s="443"/>
      <c r="DX13" s="443" t="str">
        <f>AN13</f>
        <v>8</v>
      </c>
      <c r="DY13" s="443"/>
      <c r="DZ13" s="443"/>
      <c r="EA13" s="443" t="str">
        <f>AQ13</f>
        <v>9</v>
      </c>
      <c r="EB13" s="443"/>
      <c r="EC13" s="444"/>
    </row>
    <row r="14" spans="4:133" ht="10.5" customHeight="1" x14ac:dyDescent="0.15">
      <c r="D14" s="445" t="s">
        <v>547</v>
      </c>
      <c r="E14" s="445"/>
      <c r="F14" s="445"/>
      <c r="G14" s="445"/>
      <c r="H14" s="445"/>
      <c r="I14" s="419" t="s">
        <v>548</v>
      </c>
      <c r="J14" s="419"/>
      <c r="K14" s="419"/>
      <c r="L14" s="419"/>
      <c r="M14" s="419"/>
      <c r="N14" s="419"/>
      <c r="O14" s="419"/>
      <c r="P14" s="419"/>
      <c r="Q14" s="419"/>
      <c r="R14" s="419"/>
      <c r="S14" s="450" t="s">
        <v>549</v>
      </c>
      <c r="T14" s="450"/>
      <c r="U14" s="451"/>
      <c r="V14" s="452" t="s">
        <v>496</v>
      </c>
      <c r="W14" s="452"/>
      <c r="X14" s="452"/>
      <c r="Y14" s="452" t="s">
        <v>495</v>
      </c>
      <c r="Z14" s="452"/>
      <c r="AA14" s="452"/>
      <c r="AB14" s="452" t="s">
        <v>494</v>
      </c>
      <c r="AC14" s="452"/>
      <c r="AD14" s="452"/>
      <c r="AE14" s="452" t="s">
        <v>497</v>
      </c>
      <c r="AF14" s="452"/>
      <c r="AG14" s="452"/>
      <c r="AH14" s="452" t="s">
        <v>496</v>
      </c>
      <c r="AI14" s="452"/>
      <c r="AJ14" s="452"/>
      <c r="AK14" s="452" t="s">
        <v>495</v>
      </c>
      <c r="AL14" s="452"/>
      <c r="AM14" s="452"/>
      <c r="AN14" s="452" t="s">
        <v>494</v>
      </c>
      <c r="AO14" s="452"/>
      <c r="AP14" s="452"/>
      <c r="AQ14" s="459" t="s">
        <v>3</v>
      </c>
      <c r="AR14" s="450"/>
      <c r="AS14" s="450"/>
      <c r="AT14" s="39"/>
      <c r="AV14" s="445" t="s">
        <v>547</v>
      </c>
      <c r="AW14" s="445"/>
      <c r="AX14" s="445"/>
      <c r="AY14" s="445"/>
      <c r="AZ14" s="445"/>
      <c r="BA14" s="419" t="s">
        <v>548</v>
      </c>
      <c r="BB14" s="419"/>
      <c r="BC14" s="419"/>
      <c r="BD14" s="419"/>
      <c r="BE14" s="419"/>
      <c r="BF14" s="419"/>
      <c r="BG14" s="419"/>
      <c r="BH14" s="419"/>
      <c r="BI14" s="419"/>
      <c r="BJ14" s="419"/>
      <c r="BK14" s="450" t="s">
        <v>549</v>
      </c>
      <c r="BL14" s="450"/>
      <c r="BM14" s="451"/>
      <c r="BN14" s="452" t="s">
        <v>496</v>
      </c>
      <c r="BO14" s="452"/>
      <c r="BP14" s="452"/>
      <c r="BQ14" s="452" t="s">
        <v>495</v>
      </c>
      <c r="BR14" s="452"/>
      <c r="BS14" s="452"/>
      <c r="BT14" s="452" t="s">
        <v>494</v>
      </c>
      <c r="BU14" s="452"/>
      <c r="BV14" s="452"/>
      <c r="BW14" s="452" t="s">
        <v>497</v>
      </c>
      <c r="BX14" s="452"/>
      <c r="BY14" s="452"/>
      <c r="BZ14" s="452" t="s">
        <v>496</v>
      </c>
      <c r="CA14" s="452"/>
      <c r="CB14" s="452"/>
      <c r="CC14" s="452" t="s">
        <v>495</v>
      </c>
      <c r="CD14" s="452"/>
      <c r="CE14" s="452"/>
      <c r="CF14" s="452" t="s">
        <v>494</v>
      </c>
      <c r="CG14" s="452"/>
      <c r="CH14" s="452"/>
      <c r="CI14" s="459" t="s">
        <v>3</v>
      </c>
      <c r="CJ14" s="450"/>
      <c r="CK14" s="450"/>
      <c r="CL14" s="39"/>
      <c r="CN14" s="445" t="s">
        <v>547</v>
      </c>
      <c r="CO14" s="445"/>
      <c r="CP14" s="445"/>
      <c r="CQ14" s="445"/>
      <c r="CR14" s="445"/>
      <c r="CS14" s="419" t="s">
        <v>548</v>
      </c>
      <c r="CT14" s="419"/>
      <c r="CU14" s="419"/>
      <c r="CV14" s="419"/>
      <c r="CW14" s="419"/>
      <c r="CX14" s="419"/>
      <c r="CY14" s="419"/>
      <c r="CZ14" s="419"/>
      <c r="DA14" s="419"/>
      <c r="DB14" s="419"/>
      <c r="DC14" s="450" t="s">
        <v>549</v>
      </c>
      <c r="DD14" s="450"/>
      <c r="DE14" s="451"/>
      <c r="DF14" s="452" t="s">
        <v>496</v>
      </c>
      <c r="DG14" s="452"/>
      <c r="DH14" s="452"/>
      <c r="DI14" s="452" t="s">
        <v>495</v>
      </c>
      <c r="DJ14" s="452"/>
      <c r="DK14" s="452"/>
      <c r="DL14" s="452" t="s">
        <v>494</v>
      </c>
      <c r="DM14" s="452"/>
      <c r="DN14" s="452"/>
      <c r="DO14" s="452" t="s">
        <v>497</v>
      </c>
      <c r="DP14" s="452"/>
      <c r="DQ14" s="452"/>
      <c r="DR14" s="452" t="s">
        <v>496</v>
      </c>
      <c r="DS14" s="452"/>
      <c r="DT14" s="452"/>
      <c r="DU14" s="452" t="s">
        <v>495</v>
      </c>
      <c r="DV14" s="452"/>
      <c r="DW14" s="452"/>
      <c r="DX14" s="452" t="s">
        <v>494</v>
      </c>
      <c r="DY14" s="452"/>
      <c r="DZ14" s="452"/>
      <c r="EA14" s="459" t="s">
        <v>3</v>
      </c>
      <c r="EB14" s="450"/>
      <c r="EC14" s="450"/>
    </row>
    <row r="15" spans="4:133" ht="21.6" customHeight="1" x14ac:dyDescent="0.15">
      <c r="D15" s="445"/>
      <c r="E15" s="445"/>
      <c r="F15" s="445"/>
      <c r="G15" s="445"/>
      <c r="H15" s="445"/>
      <c r="I15" s="419"/>
      <c r="J15" s="419"/>
      <c r="K15" s="419"/>
      <c r="L15" s="419"/>
      <c r="M15" s="419"/>
      <c r="N15" s="419"/>
      <c r="O15" s="419"/>
      <c r="P15" s="419"/>
      <c r="Q15" s="419"/>
      <c r="R15" s="419"/>
      <c r="S15" s="457" t="str">
        <f>MID(RIGHT("         "&amp;TEXT(入力表!$M$24,"0"),9),1,1)</f>
        <v xml:space="preserve"> </v>
      </c>
      <c r="T15" s="458"/>
      <c r="U15" s="458"/>
      <c r="V15" s="458" t="str">
        <f>MID(RIGHT("         "&amp;TEXT(入力表!$M$24,"0"),9),2,1)</f>
        <v xml:space="preserve"> </v>
      </c>
      <c r="W15" s="458"/>
      <c r="X15" s="458"/>
      <c r="Y15" s="458" t="str">
        <f>MID(RIGHT("         "&amp;TEXT(入力表!$M$24,"0"),9),3,1)</f>
        <v>1</v>
      </c>
      <c r="Z15" s="458"/>
      <c r="AA15" s="458"/>
      <c r="AB15" s="458" t="str">
        <f>MID(RIGHT("         "&amp;TEXT(入力表!$M$24,"0"),9),4,1)</f>
        <v>4</v>
      </c>
      <c r="AC15" s="458"/>
      <c r="AD15" s="458"/>
      <c r="AE15" s="458" t="str">
        <f>MID(RIGHT("         "&amp;TEXT(入力表!$M$24,"0"),9),5,1)</f>
        <v>2</v>
      </c>
      <c r="AF15" s="458"/>
      <c r="AG15" s="458"/>
      <c r="AH15" s="458" t="str">
        <f>MID(RIGHT("         "&amp;TEXT(入力表!$M$24,"0"),9),6,1)</f>
        <v>5</v>
      </c>
      <c r="AI15" s="458"/>
      <c r="AJ15" s="458"/>
      <c r="AK15" s="458" t="str">
        <f>MID(RIGHT("         "&amp;TEXT(入力表!$M$24,"0"),9),7,1)</f>
        <v>9</v>
      </c>
      <c r="AL15" s="458"/>
      <c r="AM15" s="458"/>
      <c r="AN15" s="458" t="str">
        <f>MID(RIGHT("         "&amp;TEXT(入力表!$M$24,"0"),9),8,1)</f>
        <v>0</v>
      </c>
      <c r="AO15" s="458"/>
      <c r="AP15" s="458"/>
      <c r="AQ15" s="458" t="str">
        <f>MID(RIGHT("         "&amp;TEXT(入力表!$M$24,"0"),9),9,1)</f>
        <v>0</v>
      </c>
      <c r="AR15" s="458"/>
      <c r="AS15" s="460"/>
      <c r="AT15" s="39"/>
      <c r="AV15" s="445"/>
      <c r="AW15" s="445"/>
      <c r="AX15" s="445"/>
      <c r="AY15" s="445"/>
      <c r="AZ15" s="445"/>
      <c r="BA15" s="419"/>
      <c r="BB15" s="419"/>
      <c r="BC15" s="419"/>
      <c r="BD15" s="419"/>
      <c r="BE15" s="419"/>
      <c r="BF15" s="419"/>
      <c r="BG15" s="419"/>
      <c r="BH15" s="419"/>
      <c r="BI15" s="419"/>
      <c r="BJ15" s="419"/>
      <c r="BK15" s="457" t="str">
        <f>S15</f>
        <v xml:space="preserve"> </v>
      </c>
      <c r="BL15" s="458"/>
      <c r="BM15" s="458"/>
      <c r="BN15" s="458" t="str">
        <f>V15</f>
        <v xml:space="preserve"> </v>
      </c>
      <c r="BO15" s="458"/>
      <c r="BP15" s="458"/>
      <c r="BQ15" s="458" t="str">
        <f>Y15</f>
        <v>1</v>
      </c>
      <c r="BR15" s="458"/>
      <c r="BS15" s="458"/>
      <c r="BT15" s="458" t="str">
        <f>AB15</f>
        <v>4</v>
      </c>
      <c r="BU15" s="458"/>
      <c r="BV15" s="458"/>
      <c r="BW15" s="458" t="str">
        <f>AE15</f>
        <v>2</v>
      </c>
      <c r="BX15" s="458"/>
      <c r="BY15" s="458"/>
      <c r="BZ15" s="458" t="str">
        <f>AH15</f>
        <v>5</v>
      </c>
      <c r="CA15" s="458"/>
      <c r="CB15" s="458"/>
      <c r="CC15" s="458" t="str">
        <f>AK15</f>
        <v>9</v>
      </c>
      <c r="CD15" s="458"/>
      <c r="CE15" s="458"/>
      <c r="CF15" s="458" t="str">
        <f>AN15</f>
        <v>0</v>
      </c>
      <c r="CG15" s="458"/>
      <c r="CH15" s="458"/>
      <c r="CI15" s="458" t="str">
        <f>AQ15</f>
        <v>0</v>
      </c>
      <c r="CJ15" s="458"/>
      <c r="CK15" s="460"/>
      <c r="CL15" s="39"/>
      <c r="CN15" s="445"/>
      <c r="CO15" s="445"/>
      <c r="CP15" s="445"/>
      <c r="CQ15" s="445"/>
      <c r="CR15" s="445"/>
      <c r="CS15" s="419"/>
      <c r="CT15" s="419"/>
      <c r="CU15" s="419"/>
      <c r="CV15" s="419"/>
      <c r="CW15" s="419"/>
      <c r="CX15" s="419"/>
      <c r="CY15" s="419"/>
      <c r="CZ15" s="419"/>
      <c r="DA15" s="419"/>
      <c r="DB15" s="419"/>
      <c r="DC15" s="457" t="str">
        <f>S15</f>
        <v xml:space="preserve"> </v>
      </c>
      <c r="DD15" s="458"/>
      <c r="DE15" s="458"/>
      <c r="DF15" s="458" t="str">
        <f>V15</f>
        <v xml:space="preserve"> </v>
      </c>
      <c r="DG15" s="458"/>
      <c r="DH15" s="458"/>
      <c r="DI15" s="458" t="str">
        <f>Y15</f>
        <v>1</v>
      </c>
      <c r="DJ15" s="458"/>
      <c r="DK15" s="458"/>
      <c r="DL15" s="458" t="str">
        <f>AB15</f>
        <v>4</v>
      </c>
      <c r="DM15" s="458"/>
      <c r="DN15" s="458"/>
      <c r="DO15" s="458" t="str">
        <f>AE15</f>
        <v>2</v>
      </c>
      <c r="DP15" s="458"/>
      <c r="DQ15" s="458"/>
      <c r="DR15" s="458" t="str">
        <f>AH15</f>
        <v>5</v>
      </c>
      <c r="DS15" s="458"/>
      <c r="DT15" s="458"/>
      <c r="DU15" s="458" t="str">
        <f>AK15</f>
        <v>9</v>
      </c>
      <c r="DV15" s="458"/>
      <c r="DW15" s="458"/>
      <c r="DX15" s="458" t="str">
        <f>AN15</f>
        <v>0</v>
      </c>
      <c r="DY15" s="458"/>
      <c r="DZ15" s="458"/>
      <c r="EA15" s="458" t="str">
        <f>AQ15</f>
        <v>0</v>
      </c>
      <c r="EB15" s="458"/>
      <c r="EC15" s="460"/>
    </row>
    <row r="16" spans="4:133" ht="21.6" customHeight="1" x14ac:dyDescent="0.15">
      <c r="D16" s="445"/>
      <c r="E16" s="445"/>
      <c r="F16" s="445"/>
      <c r="G16" s="445"/>
      <c r="H16" s="445"/>
      <c r="I16" s="419" t="s">
        <v>6</v>
      </c>
      <c r="J16" s="419"/>
      <c r="K16" s="419"/>
      <c r="L16" s="419"/>
      <c r="M16" s="419"/>
      <c r="N16" s="419"/>
      <c r="O16" s="419"/>
      <c r="P16" s="419"/>
      <c r="Q16" s="419"/>
      <c r="R16" s="419"/>
      <c r="S16" s="448" t="str">
        <f>MID(RIGHT("         "&amp;TEXT(入力表!$M$25,"0"),9),1,1)</f>
        <v xml:space="preserve"> </v>
      </c>
      <c r="T16" s="449"/>
      <c r="U16" s="449"/>
      <c r="V16" s="449" t="str">
        <f>MID(RIGHT("         "&amp;TEXT(入力表!$M$25,"0"),9),2,1)</f>
        <v xml:space="preserve"> </v>
      </c>
      <c r="W16" s="449"/>
      <c r="X16" s="449"/>
      <c r="Y16" s="449" t="str">
        <f>MID(RIGHT("         "&amp;TEXT(入力表!$M$25,"0"),9),3,1)</f>
        <v xml:space="preserve"> </v>
      </c>
      <c r="Z16" s="449"/>
      <c r="AA16" s="449"/>
      <c r="AB16" s="449" t="str">
        <f>MID(RIGHT("         "&amp;TEXT(入力表!$M$25,"0"),9),4,1)</f>
        <v xml:space="preserve"> </v>
      </c>
      <c r="AC16" s="449"/>
      <c r="AD16" s="449"/>
      <c r="AE16" s="449" t="str">
        <f>MID(RIGHT("         "&amp;TEXT(入力表!$M$25,"0"),9),5,1)</f>
        <v xml:space="preserve"> </v>
      </c>
      <c r="AF16" s="449"/>
      <c r="AG16" s="449"/>
      <c r="AH16" s="449" t="str">
        <f>MID(RIGHT("         "&amp;TEXT(入力表!$M$25,"0"),9),6,1)</f>
        <v xml:space="preserve"> </v>
      </c>
      <c r="AI16" s="449"/>
      <c r="AJ16" s="449"/>
      <c r="AK16" s="449" t="str">
        <f>MID(RIGHT("         "&amp;TEXT(入力表!$M$25,"0"),9),7,1)</f>
        <v xml:space="preserve"> </v>
      </c>
      <c r="AL16" s="449"/>
      <c r="AM16" s="449"/>
      <c r="AN16" s="449" t="str">
        <f>MID(RIGHT("         "&amp;TEXT(入力表!$M$25,"0"),9),8,1)</f>
        <v xml:space="preserve"> </v>
      </c>
      <c r="AO16" s="449"/>
      <c r="AP16" s="449"/>
      <c r="AQ16" s="449" t="str">
        <f>MID(RIGHT("         "&amp;TEXT(入力表!$M$25,"0"),9),9,1)</f>
        <v>0</v>
      </c>
      <c r="AR16" s="449"/>
      <c r="AS16" s="464"/>
      <c r="AT16" s="39"/>
      <c r="AV16" s="445"/>
      <c r="AW16" s="445"/>
      <c r="AX16" s="445"/>
      <c r="AY16" s="445"/>
      <c r="AZ16" s="445"/>
      <c r="BA16" s="419" t="s">
        <v>6</v>
      </c>
      <c r="BB16" s="419"/>
      <c r="BC16" s="419"/>
      <c r="BD16" s="419"/>
      <c r="BE16" s="419"/>
      <c r="BF16" s="419"/>
      <c r="BG16" s="419"/>
      <c r="BH16" s="419"/>
      <c r="BI16" s="419"/>
      <c r="BJ16" s="419"/>
      <c r="BK16" s="448" t="str">
        <f>S16</f>
        <v xml:space="preserve"> </v>
      </c>
      <c r="BL16" s="449"/>
      <c r="BM16" s="449"/>
      <c r="BN16" s="449" t="str">
        <f>V16</f>
        <v xml:space="preserve"> </v>
      </c>
      <c r="BO16" s="449"/>
      <c r="BP16" s="449"/>
      <c r="BQ16" s="449" t="str">
        <f>Y16</f>
        <v xml:space="preserve"> </v>
      </c>
      <c r="BR16" s="449"/>
      <c r="BS16" s="449"/>
      <c r="BT16" s="449" t="str">
        <f>AB16</f>
        <v xml:space="preserve"> </v>
      </c>
      <c r="BU16" s="449"/>
      <c r="BV16" s="449"/>
      <c r="BW16" s="449" t="str">
        <f>AE16</f>
        <v xml:space="preserve"> </v>
      </c>
      <c r="BX16" s="449"/>
      <c r="BY16" s="449"/>
      <c r="BZ16" s="449" t="str">
        <f>AH16</f>
        <v xml:space="preserve"> </v>
      </c>
      <c r="CA16" s="449"/>
      <c r="CB16" s="449"/>
      <c r="CC16" s="449" t="str">
        <f>AK16</f>
        <v xml:space="preserve"> </v>
      </c>
      <c r="CD16" s="449"/>
      <c r="CE16" s="449"/>
      <c r="CF16" s="449" t="str">
        <f>AN16</f>
        <v xml:space="preserve"> </v>
      </c>
      <c r="CG16" s="449"/>
      <c r="CH16" s="449"/>
      <c r="CI16" s="449" t="str">
        <f>AQ16</f>
        <v>0</v>
      </c>
      <c r="CJ16" s="449"/>
      <c r="CK16" s="464"/>
      <c r="CL16" s="39"/>
      <c r="CN16" s="445"/>
      <c r="CO16" s="445"/>
      <c r="CP16" s="445"/>
      <c r="CQ16" s="445"/>
      <c r="CR16" s="445"/>
      <c r="CS16" s="419" t="s">
        <v>6</v>
      </c>
      <c r="CT16" s="419"/>
      <c r="CU16" s="419"/>
      <c r="CV16" s="419"/>
      <c r="CW16" s="419"/>
      <c r="CX16" s="419"/>
      <c r="CY16" s="419"/>
      <c r="CZ16" s="419"/>
      <c r="DA16" s="419"/>
      <c r="DB16" s="419"/>
      <c r="DC16" s="448" t="str">
        <f>S16</f>
        <v xml:space="preserve"> </v>
      </c>
      <c r="DD16" s="449"/>
      <c r="DE16" s="449"/>
      <c r="DF16" s="449" t="str">
        <f>V16</f>
        <v xml:space="preserve"> </v>
      </c>
      <c r="DG16" s="449"/>
      <c r="DH16" s="449"/>
      <c r="DI16" s="449" t="str">
        <f>Y16</f>
        <v xml:space="preserve"> </v>
      </c>
      <c r="DJ16" s="449"/>
      <c r="DK16" s="449"/>
      <c r="DL16" s="449" t="str">
        <f>AB16</f>
        <v xml:space="preserve"> </v>
      </c>
      <c r="DM16" s="449"/>
      <c r="DN16" s="449"/>
      <c r="DO16" s="449" t="str">
        <f>AE16</f>
        <v xml:space="preserve"> </v>
      </c>
      <c r="DP16" s="449"/>
      <c r="DQ16" s="449"/>
      <c r="DR16" s="449" t="str">
        <f>AH16</f>
        <v xml:space="preserve"> </v>
      </c>
      <c r="DS16" s="449"/>
      <c r="DT16" s="449"/>
      <c r="DU16" s="449" t="str">
        <f>AK16</f>
        <v xml:space="preserve"> </v>
      </c>
      <c r="DV16" s="449"/>
      <c r="DW16" s="449"/>
      <c r="DX16" s="449" t="str">
        <f>AN16</f>
        <v xml:space="preserve"> </v>
      </c>
      <c r="DY16" s="449"/>
      <c r="DZ16" s="449"/>
      <c r="EA16" s="449" t="str">
        <f>AQ16</f>
        <v>0</v>
      </c>
      <c r="EB16" s="449"/>
      <c r="EC16" s="464"/>
    </row>
    <row r="17" spans="4:133" ht="21.6" customHeight="1" thickBot="1" x14ac:dyDescent="0.2">
      <c r="D17" s="445"/>
      <c r="E17" s="445"/>
      <c r="F17" s="445"/>
      <c r="G17" s="445"/>
      <c r="H17" s="445"/>
      <c r="I17" s="470" t="s">
        <v>550</v>
      </c>
      <c r="J17" s="470"/>
      <c r="K17" s="470"/>
      <c r="L17" s="470"/>
      <c r="M17" s="470"/>
      <c r="N17" s="470"/>
      <c r="O17" s="470"/>
      <c r="P17" s="470"/>
      <c r="Q17" s="470"/>
      <c r="R17" s="470"/>
      <c r="S17" s="463" t="str">
        <f>MID(RIGHT("         "&amp;TEXT(入力表!$M$26,"0"),9),1,1)</f>
        <v xml:space="preserve"> </v>
      </c>
      <c r="T17" s="453"/>
      <c r="U17" s="453"/>
      <c r="V17" s="453" t="str">
        <f>MID(RIGHT("         "&amp;TEXT(入力表!$M$26,"0"),9),2,1)</f>
        <v xml:space="preserve"> </v>
      </c>
      <c r="W17" s="453"/>
      <c r="X17" s="453"/>
      <c r="Y17" s="453" t="str">
        <f>MID(RIGHT("         "&amp;TEXT(入力表!$M$26,"0"),9),3,1)</f>
        <v xml:space="preserve"> </v>
      </c>
      <c r="Z17" s="453"/>
      <c r="AA17" s="453"/>
      <c r="AB17" s="453" t="str">
        <f>MID(RIGHT("         "&amp;TEXT(入力表!$M$26,"0"),9),4,1)</f>
        <v xml:space="preserve"> </v>
      </c>
      <c r="AC17" s="453"/>
      <c r="AD17" s="453"/>
      <c r="AE17" s="453" t="str">
        <f>MID(RIGHT("         "&amp;TEXT(入力表!$M$26,"0"),9),5,1)</f>
        <v xml:space="preserve"> </v>
      </c>
      <c r="AF17" s="453"/>
      <c r="AG17" s="453"/>
      <c r="AH17" s="453" t="str">
        <f>MID(RIGHT("         "&amp;TEXT(入力表!$M$26,"0"),9),6,1)</f>
        <v xml:space="preserve"> </v>
      </c>
      <c r="AI17" s="453"/>
      <c r="AJ17" s="453"/>
      <c r="AK17" s="453" t="str">
        <f>MID(RIGHT("         "&amp;TEXT(入力表!$M$26,"0"),9),7,1)</f>
        <v xml:space="preserve"> </v>
      </c>
      <c r="AL17" s="453"/>
      <c r="AM17" s="453"/>
      <c r="AN17" s="453" t="str">
        <f>MID(RIGHT("         "&amp;TEXT(入力表!$M$26,"0"),9),8,1)</f>
        <v xml:space="preserve"> </v>
      </c>
      <c r="AO17" s="453"/>
      <c r="AP17" s="453"/>
      <c r="AQ17" s="453" t="str">
        <f>MID(RIGHT("         "&amp;TEXT(入力表!$M$26,"0"),9),9,1)</f>
        <v>0</v>
      </c>
      <c r="AR17" s="453"/>
      <c r="AS17" s="454"/>
      <c r="AT17" s="39"/>
      <c r="AV17" s="445"/>
      <c r="AW17" s="445"/>
      <c r="AX17" s="445"/>
      <c r="AY17" s="445"/>
      <c r="AZ17" s="445"/>
      <c r="BA17" s="470" t="s">
        <v>550</v>
      </c>
      <c r="BB17" s="470"/>
      <c r="BC17" s="470"/>
      <c r="BD17" s="470"/>
      <c r="BE17" s="470"/>
      <c r="BF17" s="470"/>
      <c r="BG17" s="470"/>
      <c r="BH17" s="470"/>
      <c r="BI17" s="470"/>
      <c r="BJ17" s="470"/>
      <c r="BK17" s="463" t="str">
        <f>S17</f>
        <v xml:space="preserve"> </v>
      </c>
      <c r="BL17" s="453"/>
      <c r="BM17" s="453"/>
      <c r="BN17" s="453" t="str">
        <f>V17</f>
        <v xml:space="preserve"> </v>
      </c>
      <c r="BO17" s="453"/>
      <c r="BP17" s="453"/>
      <c r="BQ17" s="453" t="str">
        <f>Y17</f>
        <v xml:space="preserve"> </v>
      </c>
      <c r="BR17" s="453"/>
      <c r="BS17" s="453"/>
      <c r="BT17" s="453" t="str">
        <f>AB17</f>
        <v xml:space="preserve"> </v>
      </c>
      <c r="BU17" s="453"/>
      <c r="BV17" s="453"/>
      <c r="BW17" s="453" t="str">
        <f>AE17</f>
        <v xml:space="preserve"> </v>
      </c>
      <c r="BX17" s="453"/>
      <c r="BY17" s="453"/>
      <c r="BZ17" s="453" t="str">
        <f>AH17</f>
        <v xml:space="preserve"> </v>
      </c>
      <c r="CA17" s="453"/>
      <c r="CB17" s="453"/>
      <c r="CC17" s="453" t="str">
        <f>AK17</f>
        <v xml:space="preserve"> </v>
      </c>
      <c r="CD17" s="453"/>
      <c r="CE17" s="453"/>
      <c r="CF17" s="453" t="str">
        <f>AN17</f>
        <v xml:space="preserve"> </v>
      </c>
      <c r="CG17" s="453"/>
      <c r="CH17" s="453"/>
      <c r="CI17" s="453" t="str">
        <f>AQ17</f>
        <v>0</v>
      </c>
      <c r="CJ17" s="453"/>
      <c r="CK17" s="454"/>
      <c r="CL17" s="39"/>
      <c r="CN17" s="445"/>
      <c r="CO17" s="445"/>
      <c r="CP17" s="445"/>
      <c r="CQ17" s="445"/>
      <c r="CR17" s="445"/>
      <c r="CS17" s="470" t="s">
        <v>550</v>
      </c>
      <c r="CT17" s="470"/>
      <c r="CU17" s="470"/>
      <c r="CV17" s="470"/>
      <c r="CW17" s="470"/>
      <c r="CX17" s="470"/>
      <c r="CY17" s="470"/>
      <c r="CZ17" s="470"/>
      <c r="DA17" s="470"/>
      <c r="DB17" s="470"/>
      <c r="DC17" s="463" t="str">
        <f>S17</f>
        <v xml:space="preserve"> </v>
      </c>
      <c r="DD17" s="453"/>
      <c r="DE17" s="453"/>
      <c r="DF17" s="453" t="str">
        <f>V17</f>
        <v xml:space="preserve"> </v>
      </c>
      <c r="DG17" s="453"/>
      <c r="DH17" s="453"/>
      <c r="DI17" s="453" t="str">
        <f>Y17</f>
        <v xml:space="preserve"> </v>
      </c>
      <c r="DJ17" s="453"/>
      <c r="DK17" s="453"/>
      <c r="DL17" s="453" t="str">
        <f>AB17</f>
        <v xml:space="preserve"> </v>
      </c>
      <c r="DM17" s="453"/>
      <c r="DN17" s="453"/>
      <c r="DO17" s="453" t="str">
        <f>AE17</f>
        <v xml:space="preserve"> </v>
      </c>
      <c r="DP17" s="453"/>
      <c r="DQ17" s="453"/>
      <c r="DR17" s="453" t="str">
        <f>AH17</f>
        <v xml:space="preserve"> </v>
      </c>
      <c r="DS17" s="453"/>
      <c r="DT17" s="453"/>
      <c r="DU17" s="453" t="str">
        <f>AK17</f>
        <v xml:space="preserve"> </v>
      </c>
      <c r="DV17" s="453"/>
      <c r="DW17" s="453"/>
      <c r="DX17" s="453" t="str">
        <f>AN17</f>
        <v xml:space="preserve"> </v>
      </c>
      <c r="DY17" s="453"/>
      <c r="DZ17" s="453"/>
      <c r="EA17" s="453" t="str">
        <f>AQ17</f>
        <v>0</v>
      </c>
      <c r="EB17" s="453"/>
      <c r="EC17" s="454"/>
    </row>
    <row r="18" spans="4:133" ht="21.6" customHeight="1" thickBot="1" x14ac:dyDescent="0.2">
      <c r="D18" s="446"/>
      <c r="E18" s="446"/>
      <c r="F18" s="446"/>
      <c r="G18" s="446"/>
      <c r="H18" s="447"/>
      <c r="I18" s="461" t="s">
        <v>551</v>
      </c>
      <c r="J18" s="462"/>
      <c r="K18" s="462"/>
      <c r="L18" s="462"/>
      <c r="M18" s="462"/>
      <c r="N18" s="462"/>
      <c r="O18" s="462"/>
      <c r="P18" s="462"/>
      <c r="Q18" s="462"/>
      <c r="R18" s="462"/>
      <c r="S18" s="455" t="str">
        <f>MID(RIGHT("         "&amp;TEXT(入力表!$M$27,"0"),9),1,1)</f>
        <v xml:space="preserve"> </v>
      </c>
      <c r="T18" s="456"/>
      <c r="U18" s="456"/>
      <c r="V18" s="456" t="str">
        <f>MID(RIGHT("         "&amp;TEXT(入力表!$M$27,"0"),9),2,1)</f>
        <v xml:space="preserve"> </v>
      </c>
      <c r="W18" s="456"/>
      <c r="X18" s="456"/>
      <c r="Y18" s="456" t="str">
        <f>MID(RIGHT("         "&amp;TEXT(入力表!$M$27,"0"),9),3,1)</f>
        <v>1</v>
      </c>
      <c r="Z18" s="456"/>
      <c r="AA18" s="456"/>
      <c r="AB18" s="456" t="str">
        <f>MID(RIGHT("         "&amp;TEXT(入力表!$M$27,"0"),9),4,1)</f>
        <v>4</v>
      </c>
      <c r="AC18" s="456"/>
      <c r="AD18" s="456"/>
      <c r="AE18" s="456" t="str">
        <f>MID(RIGHT("         "&amp;TEXT(入力表!$M$27,"0"),9),5,1)</f>
        <v>2</v>
      </c>
      <c r="AF18" s="456"/>
      <c r="AG18" s="456"/>
      <c r="AH18" s="456" t="str">
        <f>MID(RIGHT("         "&amp;TEXT(入力表!$M$27,"0"),9),6,1)</f>
        <v>5</v>
      </c>
      <c r="AI18" s="456"/>
      <c r="AJ18" s="456"/>
      <c r="AK18" s="456" t="str">
        <f>MID(RIGHT("         "&amp;TEXT(入力表!$M$27,"0"),9),7,1)</f>
        <v>9</v>
      </c>
      <c r="AL18" s="456"/>
      <c r="AM18" s="456"/>
      <c r="AN18" s="456" t="str">
        <f>MID(RIGHT("         "&amp;TEXT(入力表!$M$27,"0"),9),8,1)</f>
        <v>0</v>
      </c>
      <c r="AO18" s="456"/>
      <c r="AP18" s="456"/>
      <c r="AQ18" s="456" t="str">
        <f>MID(RIGHT("         "&amp;TEXT(入力表!$M$27,"0"),9),9,1)</f>
        <v>0</v>
      </c>
      <c r="AR18" s="456"/>
      <c r="AS18" s="522"/>
      <c r="AT18" s="39"/>
      <c r="AV18" s="446"/>
      <c r="AW18" s="446"/>
      <c r="AX18" s="446"/>
      <c r="AY18" s="446"/>
      <c r="AZ18" s="447"/>
      <c r="BA18" s="461" t="s">
        <v>551</v>
      </c>
      <c r="BB18" s="462"/>
      <c r="BC18" s="462"/>
      <c r="BD18" s="462"/>
      <c r="BE18" s="462"/>
      <c r="BF18" s="462"/>
      <c r="BG18" s="462"/>
      <c r="BH18" s="462"/>
      <c r="BI18" s="462"/>
      <c r="BJ18" s="462"/>
      <c r="BK18" s="455" t="str">
        <f>S18</f>
        <v xml:space="preserve"> </v>
      </c>
      <c r="BL18" s="456"/>
      <c r="BM18" s="456"/>
      <c r="BN18" s="456" t="str">
        <f>V18</f>
        <v xml:space="preserve"> </v>
      </c>
      <c r="BO18" s="456"/>
      <c r="BP18" s="456"/>
      <c r="BQ18" s="456" t="str">
        <f>Y18</f>
        <v>1</v>
      </c>
      <c r="BR18" s="456"/>
      <c r="BS18" s="456"/>
      <c r="BT18" s="456" t="str">
        <f>AB18</f>
        <v>4</v>
      </c>
      <c r="BU18" s="456"/>
      <c r="BV18" s="456"/>
      <c r="BW18" s="456" t="str">
        <f>AE18</f>
        <v>2</v>
      </c>
      <c r="BX18" s="456"/>
      <c r="BY18" s="456"/>
      <c r="BZ18" s="456" t="str">
        <f>AH18</f>
        <v>5</v>
      </c>
      <c r="CA18" s="456"/>
      <c r="CB18" s="456"/>
      <c r="CC18" s="456" t="str">
        <f>AK18</f>
        <v>9</v>
      </c>
      <c r="CD18" s="456"/>
      <c r="CE18" s="456"/>
      <c r="CF18" s="456" t="str">
        <f>AN18</f>
        <v>0</v>
      </c>
      <c r="CG18" s="456"/>
      <c r="CH18" s="456"/>
      <c r="CI18" s="456" t="str">
        <f>AQ18</f>
        <v>0</v>
      </c>
      <c r="CJ18" s="456"/>
      <c r="CK18" s="522"/>
      <c r="CL18" s="39"/>
      <c r="CN18" s="446"/>
      <c r="CO18" s="446"/>
      <c r="CP18" s="446"/>
      <c r="CQ18" s="446"/>
      <c r="CR18" s="447"/>
      <c r="CS18" s="461" t="s">
        <v>551</v>
      </c>
      <c r="CT18" s="462"/>
      <c r="CU18" s="462"/>
      <c r="CV18" s="462"/>
      <c r="CW18" s="462"/>
      <c r="CX18" s="462"/>
      <c r="CY18" s="462"/>
      <c r="CZ18" s="462"/>
      <c r="DA18" s="462"/>
      <c r="DB18" s="462"/>
      <c r="DC18" s="455" t="str">
        <f>S18</f>
        <v xml:space="preserve"> </v>
      </c>
      <c r="DD18" s="456"/>
      <c r="DE18" s="456"/>
      <c r="DF18" s="456" t="str">
        <f>V18</f>
        <v xml:space="preserve"> </v>
      </c>
      <c r="DG18" s="456"/>
      <c r="DH18" s="456"/>
      <c r="DI18" s="456" t="str">
        <f>Y18</f>
        <v>1</v>
      </c>
      <c r="DJ18" s="456"/>
      <c r="DK18" s="456"/>
      <c r="DL18" s="456" t="str">
        <f>AB18</f>
        <v>4</v>
      </c>
      <c r="DM18" s="456"/>
      <c r="DN18" s="456"/>
      <c r="DO18" s="456" t="str">
        <f>AE18</f>
        <v>2</v>
      </c>
      <c r="DP18" s="456"/>
      <c r="DQ18" s="456"/>
      <c r="DR18" s="456" t="str">
        <f>AH18</f>
        <v>5</v>
      </c>
      <c r="DS18" s="456"/>
      <c r="DT18" s="456"/>
      <c r="DU18" s="456" t="str">
        <f>AK18</f>
        <v>9</v>
      </c>
      <c r="DV18" s="456"/>
      <c r="DW18" s="456"/>
      <c r="DX18" s="456" t="str">
        <f>AN18</f>
        <v>0</v>
      </c>
      <c r="DY18" s="456"/>
      <c r="DZ18" s="456"/>
      <c r="EA18" s="456" t="str">
        <f>AQ18</f>
        <v>0</v>
      </c>
      <c r="EB18" s="456"/>
      <c r="EC18" s="522"/>
    </row>
    <row r="19" spans="4:133" ht="18" customHeight="1" x14ac:dyDescent="0.15">
      <c r="D19" s="465" t="s">
        <v>552</v>
      </c>
      <c r="E19" s="465"/>
      <c r="F19" s="465"/>
      <c r="G19" s="465"/>
      <c r="H19" s="465"/>
      <c r="I19" s="466"/>
      <c r="J19" s="466"/>
      <c r="K19" s="466"/>
      <c r="L19" s="466"/>
      <c r="M19" s="466"/>
      <c r="N19" s="466"/>
      <c r="O19" s="466"/>
      <c r="P19" s="466"/>
      <c r="Q19" s="466"/>
      <c r="R19" s="466"/>
      <c r="S19" s="47" t="s">
        <v>553</v>
      </c>
      <c r="T19" s="467">
        <f>入力表!D28</f>
        <v>10</v>
      </c>
      <c r="U19" s="467"/>
      <c r="V19" s="467"/>
      <c r="W19" s="467"/>
      <c r="X19" s="467"/>
      <c r="Y19" s="40" t="s">
        <v>554</v>
      </c>
      <c r="Z19" s="468" t="s">
        <v>555</v>
      </c>
      <c r="AA19" s="467"/>
      <c r="AB19" s="467"/>
      <c r="AC19" s="467"/>
      <c r="AD19" s="467"/>
      <c r="AE19" s="467"/>
      <c r="AF19" s="467"/>
      <c r="AG19" s="467"/>
      <c r="AH19" s="467"/>
      <c r="AI19" s="467"/>
      <c r="AJ19" s="467"/>
      <c r="AK19" s="467"/>
      <c r="AL19" s="467"/>
      <c r="AM19" s="467"/>
      <c r="AN19" s="467"/>
      <c r="AO19" s="467"/>
      <c r="AP19" s="467"/>
      <c r="AQ19" s="467"/>
      <c r="AR19" s="467"/>
      <c r="AS19" s="469"/>
      <c r="AT19" s="39"/>
      <c r="AV19" s="465" t="s">
        <v>552</v>
      </c>
      <c r="AW19" s="465"/>
      <c r="AX19" s="465"/>
      <c r="AY19" s="465"/>
      <c r="AZ19" s="465"/>
      <c r="BA19" s="466"/>
      <c r="BB19" s="466"/>
      <c r="BC19" s="466"/>
      <c r="BD19" s="466"/>
      <c r="BE19" s="466"/>
      <c r="BF19" s="466"/>
      <c r="BG19" s="466"/>
      <c r="BH19" s="466"/>
      <c r="BI19" s="466"/>
      <c r="BJ19" s="466"/>
      <c r="BK19" s="47" t="s">
        <v>553</v>
      </c>
      <c r="BL19" s="467">
        <f>IF(T19="","",T19)</f>
        <v>10</v>
      </c>
      <c r="BM19" s="467"/>
      <c r="BN19" s="467"/>
      <c r="BO19" s="467"/>
      <c r="BP19" s="467"/>
      <c r="BQ19" s="40" t="s">
        <v>554</v>
      </c>
      <c r="BR19" s="468" t="s">
        <v>555</v>
      </c>
      <c r="BS19" s="467"/>
      <c r="BT19" s="467"/>
      <c r="BU19" s="467"/>
      <c r="BV19" s="467"/>
      <c r="BW19" s="467"/>
      <c r="BX19" s="467"/>
      <c r="BY19" s="467"/>
      <c r="BZ19" s="467"/>
      <c r="CA19" s="467"/>
      <c r="CB19" s="467"/>
      <c r="CC19" s="467"/>
      <c r="CD19" s="467"/>
      <c r="CE19" s="467"/>
      <c r="CF19" s="467"/>
      <c r="CG19" s="467"/>
      <c r="CH19" s="467"/>
      <c r="CI19" s="467"/>
      <c r="CJ19" s="467"/>
      <c r="CK19" s="469"/>
      <c r="CL19" s="39"/>
      <c r="CN19" s="465" t="s">
        <v>552</v>
      </c>
      <c r="CO19" s="465"/>
      <c r="CP19" s="465"/>
      <c r="CQ19" s="465"/>
      <c r="CR19" s="465"/>
      <c r="CS19" s="466"/>
      <c r="CT19" s="466"/>
      <c r="CU19" s="466"/>
      <c r="CV19" s="466"/>
      <c r="CW19" s="466"/>
      <c r="CX19" s="466"/>
      <c r="CY19" s="466"/>
      <c r="CZ19" s="466"/>
      <c r="DA19" s="466"/>
      <c r="DB19" s="466"/>
      <c r="DC19" s="47" t="s">
        <v>553</v>
      </c>
      <c r="DD19" s="467">
        <f>IF(T19="","",T19)</f>
        <v>10</v>
      </c>
      <c r="DE19" s="467"/>
      <c r="DF19" s="467"/>
      <c r="DG19" s="467"/>
      <c r="DH19" s="467"/>
      <c r="DI19" s="40" t="s">
        <v>554</v>
      </c>
      <c r="DJ19" s="468" t="s">
        <v>555</v>
      </c>
      <c r="DK19" s="467"/>
      <c r="DL19" s="467"/>
      <c r="DM19" s="467"/>
      <c r="DN19" s="467"/>
      <c r="DO19" s="467"/>
      <c r="DP19" s="467"/>
      <c r="DQ19" s="467"/>
      <c r="DR19" s="467"/>
      <c r="DS19" s="467"/>
      <c r="DT19" s="467"/>
      <c r="DU19" s="467"/>
      <c r="DV19" s="467"/>
      <c r="DW19" s="467"/>
      <c r="DX19" s="467"/>
      <c r="DY19" s="467"/>
      <c r="DZ19" s="467"/>
      <c r="EA19" s="467"/>
      <c r="EB19" s="467"/>
      <c r="EC19" s="469"/>
    </row>
    <row r="20" spans="4:133" x14ac:dyDescent="0.15">
      <c r="D20" s="465" t="s">
        <v>556</v>
      </c>
      <c r="E20" s="465"/>
      <c r="F20" s="465"/>
      <c r="G20" s="465"/>
      <c r="H20" s="465"/>
      <c r="I20" s="465"/>
      <c r="J20" s="465"/>
      <c r="K20" s="465"/>
      <c r="L20" s="465"/>
      <c r="M20" s="465"/>
      <c r="N20" s="465"/>
      <c r="O20" s="465"/>
      <c r="P20" s="465"/>
      <c r="Q20" s="465"/>
      <c r="R20" s="465"/>
      <c r="S20" s="471" t="s">
        <v>0</v>
      </c>
      <c r="T20" s="472"/>
      <c r="U20" s="472"/>
      <c r="V20" s="472"/>
      <c r="W20" s="472"/>
      <c r="X20" s="472">
        <f>入力表!E29</f>
        <v>8</v>
      </c>
      <c r="Y20" s="472"/>
      <c r="Z20" s="472"/>
      <c r="AA20" s="472"/>
      <c r="AB20" s="472" t="s">
        <v>1</v>
      </c>
      <c r="AC20" s="472"/>
      <c r="AD20" s="472"/>
      <c r="AE20" s="472">
        <f>入力表!F29</f>
        <v>6</v>
      </c>
      <c r="AF20" s="472"/>
      <c r="AG20" s="472"/>
      <c r="AH20" s="472"/>
      <c r="AI20" s="472" t="s">
        <v>2</v>
      </c>
      <c r="AJ20" s="472"/>
      <c r="AK20" s="472"/>
      <c r="AL20" s="472">
        <f>入力表!G29</f>
        <v>30</v>
      </c>
      <c r="AM20" s="472"/>
      <c r="AN20" s="472"/>
      <c r="AO20" s="472"/>
      <c r="AP20" s="472" t="s">
        <v>557</v>
      </c>
      <c r="AQ20" s="472"/>
      <c r="AR20" s="472"/>
      <c r="AS20" s="473"/>
      <c r="AT20" s="39"/>
      <c r="AV20" s="465" t="s">
        <v>556</v>
      </c>
      <c r="AW20" s="465"/>
      <c r="AX20" s="465"/>
      <c r="AY20" s="465"/>
      <c r="AZ20" s="465"/>
      <c r="BA20" s="465"/>
      <c r="BB20" s="465"/>
      <c r="BC20" s="465"/>
      <c r="BD20" s="465"/>
      <c r="BE20" s="465"/>
      <c r="BF20" s="465"/>
      <c r="BG20" s="465"/>
      <c r="BH20" s="465"/>
      <c r="BI20" s="465"/>
      <c r="BJ20" s="465"/>
      <c r="BK20" s="471" t="s">
        <v>0</v>
      </c>
      <c r="BL20" s="472"/>
      <c r="BM20" s="472"/>
      <c r="BN20" s="472"/>
      <c r="BO20" s="472"/>
      <c r="BP20" s="472">
        <f>IF(X20="","",X20)</f>
        <v>8</v>
      </c>
      <c r="BQ20" s="472"/>
      <c r="BR20" s="472"/>
      <c r="BS20" s="472"/>
      <c r="BT20" s="472" t="s">
        <v>1</v>
      </c>
      <c r="BU20" s="472"/>
      <c r="BV20" s="472"/>
      <c r="BW20" s="472">
        <f>IF(AE20="","",AE20)</f>
        <v>6</v>
      </c>
      <c r="BX20" s="472"/>
      <c r="BY20" s="472"/>
      <c r="BZ20" s="472"/>
      <c r="CA20" s="472" t="s">
        <v>2</v>
      </c>
      <c r="CB20" s="472"/>
      <c r="CC20" s="472"/>
      <c r="CD20" s="472">
        <f>IF(AL20="","",AL20)</f>
        <v>30</v>
      </c>
      <c r="CE20" s="472"/>
      <c r="CF20" s="472"/>
      <c r="CG20" s="472"/>
      <c r="CH20" s="473" t="s">
        <v>557</v>
      </c>
      <c r="CI20" s="465"/>
      <c r="CJ20" s="465"/>
      <c r="CK20" s="465"/>
      <c r="CL20" s="39"/>
      <c r="CN20" s="465" t="s">
        <v>556</v>
      </c>
      <c r="CO20" s="465"/>
      <c r="CP20" s="465"/>
      <c r="CQ20" s="465"/>
      <c r="CR20" s="465"/>
      <c r="CS20" s="465"/>
      <c r="CT20" s="465"/>
      <c r="CU20" s="465"/>
      <c r="CV20" s="465"/>
      <c r="CW20" s="465"/>
      <c r="CX20" s="465"/>
      <c r="CY20" s="465"/>
      <c r="CZ20" s="465"/>
      <c r="DA20" s="465"/>
      <c r="DB20" s="465"/>
      <c r="DC20" s="471" t="s">
        <v>0</v>
      </c>
      <c r="DD20" s="472"/>
      <c r="DE20" s="472"/>
      <c r="DF20" s="472"/>
      <c r="DG20" s="472"/>
      <c r="DH20" s="472">
        <f>IF(X20="","",X20)</f>
        <v>8</v>
      </c>
      <c r="DI20" s="472"/>
      <c r="DJ20" s="472"/>
      <c r="DK20" s="472"/>
      <c r="DL20" s="472" t="s">
        <v>1</v>
      </c>
      <c r="DM20" s="472"/>
      <c r="DN20" s="472"/>
      <c r="DO20" s="472">
        <f>IF(AE20="","",AE20)</f>
        <v>6</v>
      </c>
      <c r="DP20" s="472"/>
      <c r="DQ20" s="472"/>
      <c r="DR20" s="472"/>
      <c r="DS20" s="472" t="s">
        <v>2</v>
      </c>
      <c r="DT20" s="472"/>
      <c r="DU20" s="472"/>
      <c r="DV20" s="472">
        <f>IF(AL20="","",AL20)</f>
        <v>30</v>
      </c>
      <c r="DW20" s="472"/>
      <c r="DX20" s="472"/>
      <c r="DY20" s="472"/>
      <c r="DZ20" s="473" t="s">
        <v>557</v>
      </c>
      <c r="EA20" s="465"/>
      <c r="EB20" s="465"/>
      <c r="EC20" s="465"/>
    </row>
    <row r="21" spans="4:133" x14ac:dyDescent="0.15">
      <c r="D21" s="465" t="s">
        <v>558</v>
      </c>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39"/>
      <c r="AV21" s="465" t="s">
        <v>558</v>
      </c>
      <c r="AW21" s="465"/>
      <c r="AX21" s="465"/>
      <c r="AY21" s="465"/>
      <c r="AZ21" s="465"/>
      <c r="BA21" s="465"/>
      <c r="BB21" s="465"/>
      <c r="BC21" s="465"/>
      <c r="BD21" s="465"/>
      <c r="BE21" s="465"/>
      <c r="BF21" s="465"/>
      <c r="BG21" s="465"/>
      <c r="BH21" s="465"/>
      <c r="BI21" s="465"/>
      <c r="BJ21" s="465"/>
      <c r="BK21" s="465" t="str">
        <f>IF(S21="","",S21)</f>
        <v/>
      </c>
      <c r="BL21" s="465"/>
      <c r="BM21" s="465"/>
      <c r="BN21" s="465"/>
      <c r="BO21" s="465"/>
      <c r="BP21" s="465"/>
      <c r="BQ21" s="465"/>
      <c r="BR21" s="465"/>
      <c r="BS21" s="465"/>
      <c r="BT21" s="465"/>
      <c r="BU21" s="465"/>
      <c r="BV21" s="465"/>
      <c r="BW21" s="465"/>
      <c r="BX21" s="465"/>
      <c r="BY21" s="465"/>
      <c r="BZ21" s="465"/>
      <c r="CA21" s="465"/>
      <c r="CB21" s="465"/>
      <c r="CC21" s="465"/>
      <c r="CD21" s="465"/>
      <c r="CE21" s="465"/>
      <c r="CF21" s="465"/>
      <c r="CG21" s="465"/>
      <c r="CH21" s="465"/>
      <c r="CI21" s="465"/>
      <c r="CJ21" s="465"/>
      <c r="CK21" s="465"/>
      <c r="CL21" s="39"/>
      <c r="CN21" s="465" t="s">
        <v>558</v>
      </c>
      <c r="CO21" s="465"/>
      <c r="CP21" s="465"/>
      <c r="CQ21" s="465"/>
      <c r="CR21" s="465"/>
      <c r="CS21" s="465"/>
      <c r="CT21" s="465"/>
      <c r="CU21" s="465"/>
      <c r="CV21" s="465"/>
      <c r="CW21" s="465"/>
      <c r="CX21" s="465"/>
      <c r="CY21" s="465"/>
      <c r="CZ21" s="465"/>
      <c r="DA21" s="465"/>
      <c r="DB21" s="465"/>
      <c r="DC21" s="465" t="str">
        <f>IF(S21="","",S21)</f>
        <v/>
      </c>
      <c r="DD21" s="465"/>
      <c r="DE21" s="465"/>
      <c r="DF21" s="465"/>
      <c r="DG21" s="465"/>
      <c r="DH21" s="465"/>
      <c r="DI21" s="465"/>
      <c r="DJ21" s="465"/>
      <c r="DK21" s="465"/>
      <c r="DL21" s="465"/>
      <c r="DM21" s="465"/>
      <c r="DN21" s="465"/>
      <c r="DO21" s="465"/>
      <c r="DP21" s="465"/>
      <c r="DQ21" s="465"/>
      <c r="DR21" s="465"/>
      <c r="DS21" s="465"/>
      <c r="DT21" s="465"/>
      <c r="DU21" s="465"/>
      <c r="DV21" s="465"/>
      <c r="DW21" s="465"/>
      <c r="DX21" s="465"/>
      <c r="DY21" s="465"/>
      <c r="DZ21" s="465"/>
      <c r="EA21" s="465"/>
      <c r="EB21" s="465"/>
      <c r="EC21" s="465"/>
    </row>
    <row r="22" spans="4:133" ht="18.75" customHeight="1" x14ac:dyDescent="0.15">
      <c r="D22" s="479" t="s">
        <v>559</v>
      </c>
      <c r="E22" s="480"/>
      <c r="F22" s="480"/>
      <c r="G22" s="480"/>
      <c r="H22" s="480"/>
      <c r="I22" s="480"/>
      <c r="J22" s="480"/>
      <c r="K22" s="480"/>
      <c r="L22" s="480"/>
      <c r="M22" s="480"/>
      <c r="N22" s="480"/>
      <c r="O22" s="480"/>
      <c r="P22" s="480"/>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2"/>
      <c r="AT22" s="39"/>
      <c r="AV22" s="479" t="s">
        <v>560</v>
      </c>
      <c r="AW22" s="480"/>
      <c r="AX22" s="480"/>
      <c r="AY22" s="480"/>
      <c r="AZ22" s="480"/>
      <c r="BA22" s="480"/>
      <c r="BB22" s="480"/>
      <c r="BC22" s="480"/>
      <c r="BD22" s="480"/>
      <c r="BE22" s="480"/>
      <c r="BF22" s="480"/>
      <c r="BG22" s="480"/>
      <c r="BH22" s="480"/>
      <c r="BI22" s="481"/>
      <c r="BJ22" s="481"/>
      <c r="BK22" s="481"/>
      <c r="BL22" s="481"/>
      <c r="BM22" s="481"/>
      <c r="BN22" s="481"/>
      <c r="BO22" s="481"/>
      <c r="BP22" s="481"/>
      <c r="BQ22" s="481"/>
      <c r="BR22" s="481"/>
      <c r="BS22" s="481"/>
      <c r="BT22" s="481"/>
      <c r="BU22" s="481"/>
      <c r="BV22" s="481"/>
      <c r="BW22" s="481"/>
      <c r="BX22" s="481"/>
      <c r="BY22" s="481"/>
      <c r="BZ22" s="481"/>
      <c r="CA22" s="481"/>
      <c r="CB22" s="481"/>
      <c r="CC22" s="481"/>
      <c r="CD22" s="481"/>
      <c r="CE22" s="481"/>
      <c r="CF22" s="481"/>
      <c r="CG22" s="481"/>
      <c r="CH22" s="481"/>
      <c r="CI22" s="481"/>
      <c r="CJ22" s="481"/>
      <c r="CK22" s="482"/>
      <c r="CL22" s="39"/>
      <c r="CN22" s="479" t="s">
        <v>560</v>
      </c>
      <c r="CO22" s="480"/>
      <c r="CP22" s="480"/>
      <c r="CQ22" s="480"/>
      <c r="CR22" s="480"/>
      <c r="CS22" s="480"/>
      <c r="CT22" s="480"/>
      <c r="CU22" s="480"/>
      <c r="CV22" s="480"/>
      <c r="CW22" s="480"/>
      <c r="CX22" s="480"/>
      <c r="CY22" s="480"/>
      <c r="CZ22" s="480"/>
      <c r="DA22" s="481"/>
      <c r="DB22" s="481"/>
      <c r="DC22" s="481"/>
      <c r="DD22" s="481"/>
      <c r="DE22" s="481"/>
      <c r="DF22" s="481"/>
      <c r="DG22" s="481"/>
      <c r="DH22" s="481"/>
      <c r="DI22" s="481"/>
      <c r="DJ22" s="481"/>
      <c r="DK22" s="481"/>
      <c r="DL22" s="481"/>
      <c r="DM22" s="481"/>
      <c r="DN22" s="481"/>
      <c r="DO22" s="481"/>
      <c r="DP22" s="481"/>
      <c r="DQ22" s="481"/>
      <c r="DR22" s="481"/>
      <c r="DS22" s="481"/>
      <c r="DT22" s="481"/>
      <c r="DU22" s="481"/>
      <c r="DV22" s="481"/>
      <c r="DW22" s="481"/>
      <c r="DX22" s="481"/>
      <c r="DY22" s="481"/>
      <c r="DZ22" s="481"/>
      <c r="EA22" s="481"/>
      <c r="EB22" s="481"/>
      <c r="EC22" s="482"/>
    </row>
    <row r="23" spans="4:133" ht="12.6" customHeight="1" x14ac:dyDescent="0.15">
      <c r="D23" s="474" t="s">
        <v>515</v>
      </c>
      <c r="E23" s="475"/>
      <c r="F23" s="475"/>
      <c r="G23" s="475"/>
      <c r="H23" s="475"/>
      <c r="I23" s="475"/>
      <c r="J23" s="475"/>
      <c r="K23" s="475"/>
      <c r="L23" s="475"/>
      <c r="M23" s="475"/>
      <c r="N23" s="475"/>
      <c r="O23" s="475"/>
      <c r="P23" s="475"/>
      <c r="Q23" s="430" t="str">
        <f>"〒(" &amp; LEFT(入力表!D9,3) &amp; "-" &amp; RIGHT(入力表!D9,4) &amp; ")"</f>
        <v>〒(007-0843)</v>
      </c>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0"/>
      <c r="AQ23" s="430"/>
      <c r="AR23" s="430"/>
      <c r="AS23" s="431"/>
      <c r="AT23" s="39"/>
      <c r="AV23" s="474" t="s">
        <v>515</v>
      </c>
      <c r="AW23" s="475"/>
      <c r="AX23" s="475"/>
      <c r="AY23" s="475"/>
      <c r="AZ23" s="475"/>
      <c r="BA23" s="475"/>
      <c r="BB23" s="475"/>
      <c r="BC23" s="475"/>
      <c r="BD23" s="475"/>
      <c r="BE23" s="475"/>
      <c r="BF23" s="475"/>
      <c r="BG23" s="475"/>
      <c r="BH23" s="475"/>
      <c r="BI23" s="430" t="str">
        <f>Q23</f>
        <v>〒(007-0843)</v>
      </c>
      <c r="BJ23" s="430"/>
      <c r="BK23" s="430"/>
      <c r="BL23" s="430"/>
      <c r="BM23" s="430"/>
      <c r="BN23" s="430"/>
      <c r="BO23" s="430"/>
      <c r="BP23" s="430"/>
      <c r="BQ23" s="430"/>
      <c r="BR23" s="430"/>
      <c r="BS23" s="430"/>
      <c r="BT23" s="430"/>
      <c r="BU23" s="430"/>
      <c r="BV23" s="430"/>
      <c r="BW23" s="430"/>
      <c r="BX23" s="430"/>
      <c r="BY23" s="430"/>
      <c r="BZ23" s="430"/>
      <c r="CA23" s="430"/>
      <c r="CB23" s="430"/>
      <c r="CC23" s="430"/>
      <c r="CD23" s="430"/>
      <c r="CE23" s="430"/>
      <c r="CF23" s="430"/>
      <c r="CG23" s="430"/>
      <c r="CH23" s="430"/>
      <c r="CI23" s="430"/>
      <c r="CJ23" s="430"/>
      <c r="CK23" s="431"/>
      <c r="CL23" s="39"/>
      <c r="CN23" s="474" t="s">
        <v>515</v>
      </c>
      <c r="CO23" s="475"/>
      <c r="CP23" s="475"/>
      <c r="CQ23" s="475"/>
      <c r="CR23" s="475"/>
      <c r="CS23" s="475"/>
      <c r="CT23" s="475"/>
      <c r="CU23" s="475"/>
      <c r="CV23" s="475"/>
      <c r="CW23" s="475"/>
      <c r="CX23" s="475"/>
      <c r="CY23" s="475"/>
      <c r="CZ23" s="475"/>
      <c r="DA23" s="430" t="str">
        <f>Q23</f>
        <v>〒(007-0843)</v>
      </c>
      <c r="DB23" s="430"/>
      <c r="DC23" s="430"/>
      <c r="DD23" s="430"/>
      <c r="DE23" s="430"/>
      <c r="DF23" s="430"/>
      <c r="DG23" s="430"/>
      <c r="DH23" s="430"/>
      <c r="DI23" s="430"/>
      <c r="DJ23" s="430"/>
      <c r="DK23" s="430"/>
      <c r="DL23" s="430"/>
      <c r="DM23" s="430"/>
      <c r="DN23" s="430"/>
      <c r="DO23" s="430"/>
      <c r="DP23" s="430"/>
      <c r="DQ23" s="430"/>
      <c r="DR23" s="430"/>
      <c r="DS23" s="430"/>
      <c r="DT23" s="430"/>
      <c r="DU23" s="430"/>
      <c r="DV23" s="430"/>
      <c r="DW23" s="430"/>
      <c r="DX23" s="430"/>
      <c r="DY23" s="430"/>
      <c r="DZ23" s="430"/>
      <c r="EA23" s="430"/>
      <c r="EB23" s="430"/>
      <c r="EC23" s="431"/>
    </row>
    <row r="24" spans="4:133" x14ac:dyDescent="0.15">
      <c r="D24" s="427" t="str">
        <f>入力表!D10</f>
        <v>札幌市中央区北●条西●丁目1-1</v>
      </c>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9"/>
      <c r="AT24" s="39"/>
      <c r="AV24" s="427" t="str">
        <f>IF(D24="","",D24)</f>
        <v>札幌市中央区北●条西●丁目1-1</v>
      </c>
      <c r="AW24" s="428"/>
      <c r="AX24" s="428"/>
      <c r="AY24" s="428"/>
      <c r="AZ24" s="428"/>
      <c r="BA24" s="428"/>
      <c r="BB24" s="428"/>
      <c r="BC24" s="428"/>
      <c r="BD24" s="428"/>
      <c r="BE24" s="428"/>
      <c r="BF24" s="428"/>
      <c r="BG24" s="428"/>
      <c r="BH24" s="428"/>
      <c r="BI24" s="428"/>
      <c r="BJ24" s="428"/>
      <c r="BK24" s="428"/>
      <c r="BL24" s="428"/>
      <c r="BM24" s="428"/>
      <c r="BN24" s="428"/>
      <c r="BO24" s="428"/>
      <c r="BP24" s="428"/>
      <c r="BQ24" s="428"/>
      <c r="BR24" s="428"/>
      <c r="BS24" s="428"/>
      <c r="BT24" s="428"/>
      <c r="BU24" s="428"/>
      <c r="BV24" s="428"/>
      <c r="BW24" s="428"/>
      <c r="BX24" s="428"/>
      <c r="BY24" s="428"/>
      <c r="BZ24" s="428"/>
      <c r="CA24" s="428"/>
      <c r="CB24" s="428"/>
      <c r="CC24" s="428"/>
      <c r="CD24" s="428"/>
      <c r="CE24" s="428"/>
      <c r="CF24" s="428"/>
      <c r="CG24" s="428"/>
      <c r="CH24" s="428"/>
      <c r="CI24" s="428"/>
      <c r="CJ24" s="428"/>
      <c r="CK24" s="429"/>
      <c r="CL24" s="39"/>
      <c r="CN24" s="427" t="str">
        <f>IF(D24="","",D24)</f>
        <v>札幌市中央区北●条西●丁目1-1</v>
      </c>
      <c r="CO24" s="428"/>
      <c r="CP24" s="428"/>
      <c r="CQ24" s="428"/>
      <c r="CR24" s="428"/>
      <c r="CS24" s="428"/>
      <c r="CT24" s="428"/>
      <c r="CU24" s="428"/>
      <c r="CV24" s="428"/>
      <c r="CW24" s="428"/>
      <c r="CX24" s="428"/>
      <c r="CY24" s="428"/>
      <c r="CZ24" s="428"/>
      <c r="DA24" s="428"/>
      <c r="DB24" s="428"/>
      <c r="DC24" s="428"/>
      <c r="DD24" s="428"/>
      <c r="DE24" s="428"/>
      <c r="DF24" s="428"/>
      <c r="DG24" s="428"/>
      <c r="DH24" s="428"/>
      <c r="DI24" s="428"/>
      <c r="DJ24" s="428"/>
      <c r="DK24" s="428"/>
      <c r="DL24" s="428"/>
      <c r="DM24" s="428"/>
      <c r="DN24" s="428"/>
      <c r="DO24" s="428"/>
      <c r="DP24" s="428"/>
      <c r="DQ24" s="428"/>
      <c r="DR24" s="428"/>
      <c r="DS24" s="428"/>
      <c r="DT24" s="428"/>
      <c r="DU24" s="428"/>
      <c r="DV24" s="428"/>
      <c r="DW24" s="428"/>
      <c r="DX24" s="428"/>
      <c r="DY24" s="428"/>
      <c r="DZ24" s="428"/>
      <c r="EA24" s="428"/>
      <c r="EB24" s="428"/>
      <c r="EC24" s="429"/>
    </row>
    <row r="25" spans="4:133" x14ac:dyDescent="0.15">
      <c r="D25" s="134"/>
      <c r="E25" s="135"/>
      <c r="F25" s="135"/>
      <c r="G25" s="135"/>
      <c r="H25" s="135"/>
      <c r="I25" s="135"/>
      <c r="J25" s="135"/>
      <c r="K25" s="135"/>
      <c r="L25" s="135"/>
      <c r="M25" s="135"/>
      <c r="N25" s="135"/>
      <c r="O25" s="135"/>
      <c r="P25" s="476" t="str">
        <f>入力表!E7&amp;CHAR(10)&amp;入力表!E8</f>
        <v>株式会社　札幌市税観光
代表取締役　札幌　太郎</v>
      </c>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135"/>
      <c r="AO25" s="135"/>
      <c r="AP25" s="135"/>
      <c r="AQ25" s="135"/>
      <c r="AR25" s="135"/>
      <c r="AS25" s="136"/>
      <c r="AT25" s="39"/>
      <c r="AV25" s="134" t="str">
        <f>IF(D25="","",D25)</f>
        <v/>
      </c>
      <c r="AW25" s="135"/>
      <c r="AX25" s="135"/>
      <c r="AY25" s="135"/>
      <c r="AZ25" s="135"/>
      <c r="BA25" s="135"/>
      <c r="BB25" s="135"/>
      <c r="BC25" s="135"/>
      <c r="BD25" s="135"/>
      <c r="BE25" s="135"/>
      <c r="BF25" s="135"/>
      <c r="BG25" s="135"/>
      <c r="BH25" s="476" t="str">
        <f>P25</f>
        <v>株式会社　札幌市税観光
代表取締役　札幌　太郎</v>
      </c>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135"/>
      <c r="CG25" s="135"/>
      <c r="CH25" s="135"/>
      <c r="CI25" s="135"/>
      <c r="CJ25" s="135"/>
      <c r="CK25" s="136"/>
      <c r="CL25" s="39"/>
      <c r="CN25" s="134" t="str">
        <f>IF(D25="","",D25)</f>
        <v/>
      </c>
      <c r="CO25" s="135"/>
      <c r="CP25" s="135"/>
      <c r="CQ25" s="135"/>
      <c r="CR25" s="135"/>
      <c r="CS25" s="135"/>
      <c r="CT25" s="135"/>
      <c r="CU25" s="135"/>
      <c r="CV25" s="135"/>
      <c r="CW25" s="135"/>
      <c r="CX25" s="135"/>
      <c r="CY25" s="135"/>
      <c r="CZ25" s="476" t="str">
        <f>P25</f>
        <v>株式会社　札幌市税観光
代表取締役　札幌　太郎</v>
      </c>
      <c r="DA25" s="476"/>
      <c r="DB25" s="476"/>
      <c r="DC25" s="476"/>
      <c r="DD25" s="476"/>
      <c r="DE25" s="476"/>
      <c r="DF25" s="476"/>
      <c r="DG25" s="476"/>
      <c r="DH25" s="476"/>
      <c r="DI25" s="476"/>
      <c r="DJ25" s="476"/>
      <c r="DK25" s="476"/>
      <c r="DL25" s="476"/>
      <c r="DM25" s="476"/>
      <c r="DN25" s="476"/>
      <c r="DO25" s="476"/>
      <c r="DP25" s="476"/>
      <c r="DQ25" s="476"/>
      <c r="DR25" s="476"/>
      <c r="DS25" s="476"/>
      <c r="DT25" s="476"/>
      <c r="DU25" s="476"/>
      <c r="DV25" s="476"/>
      <c r="DW25" s="476"/>
      <c r="DX25" s="135"/>
      <c r="DY25" s="135"/>
      <c r="DZ25" s="135"/>
      <c r="EA25" s="135"/>
      <c r="EB25" s="135"/>
      <c r="EC25" s="136"/>
    </row>
    <row r="26" spans="4:133" x14ac:dyDescent="0.15">
      <c r="D26" s="474" t="s">
        <v>561</v>
      </c>
      <c r="E26" s="475"/>
      <c r="F26" s="475"/>
      <c r="G26" s="475"/>
      <c r="H26" s="475"/>
      <c r="I26" s="475"/>
      <c r="J26" s="475"/>
      <c r="K26" s="475"/>
      <c r="L26" s="475"/>
      <c r="M26" s="475"/>
      <c r="N26" s="475"/>
      <c r="O26" s="475"/>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S26" s="48"/>
      <c r="AT26" s="39"/>
      <c r="AV26" s="474" t="s">
        <v>561</v>
      </c>
      <c r="AW26" s="475"/>
      <c r="AX26" s="475"/>
      <c r="AY26" s="475"/>
      <c r="AZ26" s="475"/>
      <c r="BA26" s="475"/>
      <c r="BB26" s="475"/>
      <c r="BC26" s="475"/>
      <c r="BD26" s="475"/>
      <c r="BE26" s="475"/>
      <c r="BF26" s="475"/>
      <c r="BG26" s="475"/>
      <c r="BH26" s="477"/>
      <c r="BI26" s="477"/>
      <c r="BJ26" s="477"/>
      <c r="BK26" s="477"/>
      <c r="BL26" s="477"/>
      <c r="BM26" s="477"/>
      <c r="BN26" s="477"/>
      <c r="BO26" s="477"/>
      <c r="BP26" s="477"/>
      <c r="BQ26" s="477"/>
      <c r="BR26" s="477"/>
      <c r="BS26" s="477"/>
      <c r="BT26" s="477"/>
      <c r="BU26" s="477"/>
      <c r="BV26" s="477"/>
      <c r="BW26" s="477"/>
      <c r="BX26" s="477"/>
      <c r="BY26" s="477"/>
      <c r="BZ26" s="477"/>
      <c r="CA26" s="477"/>
      <c r="CB26" s="477"/>
      <c r="CC26" s="477"/>
      <c r="CD26" s="477"/>
      <c r="CE26" s="477"/>
      <c r="CK26" s="48"/>
      <c r="CL26" s="39"/>
      <c r="CN26" s="474" t="s">
        <v>561</v>
      </c>
      <c r="CO26" s="475"/>
      <c r="CP26" s="475"/>
      <c r="CQ26" s="475"/>
      <c r="CR26" s="475"/>
      <c r="CS26" s="475"/>
      <c r="CT26" s="475"/>
      <c r="CU26" s="475"/>
      <c r="CV26" s="475"/>
      <c r="CW26" s="475"/>
      <c r="CX26" s="475"/>
      <c r="CY26" s="475"/>
      <c r="CZ26" s="477"/>
      <c r="DA26" s="477"/>
      <c r="DB26" s="477"/>
      <c r="DC26" s="477"/>
      <c r="DD26" s="477"/>
      <c r="DE26" s="477"/>
      <c r="DF26" s="477"/>
      <c r="DG26" s="477"/>
      <c r="DH26" s="477"/>
      <c r="DI26" s="477"/>
      <c r="DJ26" s="477"/>
      <c r="DK26" s="477"/>
      <c r="DL26" s="477"/>
      <c r="DM26" s="477"/>
      <c r="DN26" s="477"/>
      <c r="DO26" s="477"/>
      <c r="DP26" s="477"/>
      <c r="DQ26" s="477"/>
      <c r="DR26" s="477"/>
      <c r="DS26" s="477"/>
      <c r="DT26" s="477"/>
      <c r="DU26" s="477"/>
      <c r="DV26" s="477"/>
      <c r="DW26" s="477"/>
      <c r="EC26" s="48"/>
    </row>
    <row r="27" spans="4:133" x14ac:dyDescent="0.15">
      <c r="D27" s="182"/>
      <c r="E27" s="183"/>
      <c r="F27" s="183"/>
      <c r="G27" s="183"/>
      <c r="H27" s="183"/>
      <c r="I27" s="183"/>
      <c r="J27" s="183"/>
      <c r="K27" s="183"/>
      <c r="L27" s="183"/>
      <c r="M27" s="183"/>
      <c r="N27" s="183"/>
      <c r="O27" s="183"/>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8"/>
      <c r="AN27" s="495" t="s">
        <v>562</v>
      </c>
      <c r="AO27" s="495"/>
      <c r="AP27" s="495"/>
      <c r="AQ27" s="495"/>
      <c r="AR27" s="495"/>
      <c r="AS27" s="496"/>
      <c r="AT27" s="39"/>
      <c r="AV27" s="137" t="str">
        <f>IF(D27="","",D27)</f>
        <v/>
      </c>
      <c r="AW27" s="138"/>
      <c r="AX27" s="138"/>
      <c r="AY27" s="138"/>
      <c r="AZ27" s="138"/>
      <c r="BA27" s="138"/>
      <c r="BB27" s="138"/>
      <c r="BC27" s="138"/>
      <c r="BD27" s="138"/>
      <c r="BE27" s="138"/>
      <c r="BF27" s="138"/>
      <c r="BG27" s="138"/>
      <c r="BH27" s="477"/>
      <c r="BI27" s="477"/>
      <c r="BJ27" s="477"/>
      <c r="BK27" s="477"/>
      <c r="BL27" s="477"/>
      <c r="BM27" s="477"/>
      <c r="BN27" s="477"/>
      <c r="BO27" s="477"/>
      <c r="BP27" s="477"/>
      <c r="BQ27" s="477"/>
      <c r="BR27" s="477"/>
      <c r="BS27" s="477"/>
      <c r="BT27" s="477"/>
      <c r="BU27" s="477"/>
      <c r="BV27" s="477"/>
      <c r="BW27" s="477"/>
      <c r="BX27" s="477"/>
      <c r="BY27" s="477"/>
      <c r="BZ27" s="477"/>
      <c r="CA27" s="477"/>
      <c r="CB27" s="477"/>
      <c r="CC27" s="477"/>
      <c r="CD27" s="477"/>
      <c r="CE27" s="477"/>
      <c r="CF27" s="495" t="s">
        <v>562</v>
      </c>
      <c r="CG27" s="495"/>
      <c r="CH27" s="495"/>
      <c r="CI27" s="497"/>
      <c r="CJ27" s="497"/>
      <c r="CK27" s="498"/>
      <c r="CL27" s="39"/>
      <c r="CN27" s="137" t="str">
        <f>IF(D27="","",D27)</f>
        <v/>
      </c>
      <c r="CO27" s="138"/>
      <c r="CP27" s="138"/>
      <c r="CQ27" s="138"/>
      <c r="CR27" s="138"/>
      <c r="CS27" s="138"/>
      <c r="CT27" s="138"/>
      <c r="CU27" s="138"/>
      <c r="CV27" s="138"/>
      <c r="CW27" s="138"/>
      <c r="CX27" s="138"/>
      <c r="CY27" s="138"/>
      <c r="CZ27" s="478"/>
      <c r="DA27" s="478"/>
      <c r="DB27" s="478"/>
      <c r="DC27" s="478"/>
      <c r="DD27" s="478"/>
      <c r="DE27" s="478"/>
      <c r="DF27" s="478"/>
      <c r="DG27" s="478"/>
      <c r="DH27" s="478"/>
      <c r="DI27" s="478"/>
      <c r="DJ27" s="478"/>
      <c r="DK27" s="478"/>
      <c r="DL27" s="478"/>
      <c r="DM27" s="478"/>
      <c r="DN27" s="478"/>
      <c r="DO27" s="478"/>
      <c r="DP27" s="478"/>
      <c r="DQ27" s="478"/>
      <c r="DR27" s="478"/>
      <c r="DS27" s="478"/>
      <c r="DT27" s="478"/>
      <c r="DU27" s="478"/>
      <c r="DV27" s="478"/>
      <c r="DW27" s="478"/>
      <c r="DX27" s="495" t="s">
        <v>562</v>
      </c>
      <c r="DY27" s="495"/>
      <c r="DZ27" s="495"/>
      <c r="EA27" s="497" t="s">
        <v>563</v>
      </c>
      <c r="EB27" s="497"/>
      <c r="EC27" s="498"/>
    </row>
    <row r="28" spans="4:133" ht="18.600000000000001" customHeight="1" x14ac:dyDescent="0.15">
      <c r="E28" s="518" t="s">
        <v>564</v>
      </c>
      <c r="F28" s="518"/>
      <c r="G28" s="518"/>
      <c r="H28" s="518"/>
      <c r="I28" s="518"/>
      <c r="J28" s="518"/>
      <c r="K28" s="518"/>
      <c r="L28" s="518"/>
      <c r="M28" s="518"/>
      <c r="N28" s="518"/>
      <c r="O28" s="518"/>
      <c r="P28" s="518"/>
      <c r="Q28" s="518"/>
      <c r="R28" s="518"/>
      <c r="S28" s="518"/>
      <c r="T28" s="518"/>
      <c r="U28" s="518"/>
      <c r="V28" s="518"/>
      <c r="W28" s="518"/>
      <c r="X28" s="518"/>
      <c r="Y28" s="518"/>
      <c r="Z28" s="518"/>
      <c r="AA28" s="518"/>
      <c r="AB28" s="483" t="s">
        <v>565</v>
      </c>
      <c r="AC28" s="484"/>
      <c r="AD28" s="484"/>
      <c r="AE28" s="439"/>
      <c r="AF28" s="440"/>
      <c r="AG28" s="440"/>
      <c r="AH28" s="440"/>
      <c r="AI28" s="440"/>
      <c r="AJ28" s="440"/>
      <c r="AK28" s="440"/>
      <c r="AL28" s="440"/>
      <c r="AM28" s="440"/>
      <c r="AN28" s="440"/>
      <c r="AO28" s="440"/>
      <c r="AP28" s="440"/>
      <c r="AQ28" s="440"/>
      <c r="AR28" s="440"/>
      <c r="AS28" s="488"/>
      <c r="AT28" s="39"/>
      <c r="AV28" s="519" t="s">
        <v>566</v>
      </c>
      <c r="AW28" s="520"/>
      <c r="AX28" s="520"/>
      <c r="AY28" s="520"/>
      <c r="AZ28" s="520"/>
      <c r="BA28" s="520"/>
      <c r="BB28" s="520"/>
      <c r="BC28" s="520"/>
      <c r="BD28" s="520"/>
      <c r="BE28" s="520"/>
      <c r="BF28" s="520"/>
      <c r="BG28" s="520"/>
      <c r="BH28" s="520"/>
      <c r="BI28" s="520"/>
      <c r="BJ28" s="520"/>
      <c r="BK28" s="520"/>
      <c r="BL28" s="520"/>
      <c r="BM28" s="520"/>
      <c r="BN28" s="520"/>
      <c r="BO28" s="520"/>
      <c r="BP28" s="520"/>
      <c r="BQ28" s="520"/>
      <c r="BR28" s="520"/>
      <c r="BS28" s="521"/>
      <c r="BT28" s="483" t="s">
        <v>565</v>
      </c>
      <c r="BU28" s="484"/>
      <c r="BV28" s="484"/>
      <c r="BW28" s="439"/>
      <c r="BX28" s="440"/>
      <c r="BY28" s="440"/>
      <c r="BZ28" s="440"/>
      <c r="CA28" s="440"/>
      <c r="CB28" s="440"/>
      <c r="CC28" s="440"/>
      <c r="CD28" s="440"/>
      <c r="CE28" s="440"/>
      <c r="CF28" s="440"/>
      <c r="CG28" s="440"/>
      <c r="CH28" s="440"/>
      <c r="CI28" s="440"/>
      <c r="CJ28" s="440"/>
      <c r="CK28" s="488"/>
      <c r="CL28" s="39"/>
      <c r="CN28" s="435" t="s">
        <v>567</v>
      </c>
      <c r="CO28" s="435"/>
      <c r="CP28" s="435"/>
      <c r="CQ28" s="435"/>
      <c r="CR28" s="435"/>
      <c r="CS28" s="435"/>
      <c r="CT28" s="435"/>
      <c r="CU28" s="435"/>
      <c r="CV28" s="435"/>
      <c r="CW28" s="435"/>
      <c r="CX28" s="435"/>
      <c r="CY28" s="435"/>
      <c r="CZ28" s="435"/>
      <c r="DA28" s="435"/>
      <c r="DB28" s="435"/>
      <c r="DC28" s="435"/>
      <c r="DD28" s="435"/>
      <c r="DE28" s="435"/>
      <c r="DF28" s="435"/>
      <c r="DG28" s="435"/>
      <c r="DH28" s="435"/>
      <c r="DI28" s="435"/>
      <c r="DJ28" s="435"/>
      <c r="DK28" s="435"/>
      <c r="DL28" s="483" t="s">
        <v>565</v>
      </c>
      <c r="DM28" s="484"/>
      <c r="DN28" s="484"/>
      <c r="DO28" s="439"/>
      <c r="DP28" s="440"/>
      <c r="DQ28" s="440"/>
      <c r="DR28" s="440"/>
      <c r="DS28" s="440"/>
      <c r="DT28" s="440"/>
      <c r="DU28" s="440"/>
      <c r="DV28" s="440"/>
      <c r="DW28" s="440"/>
      <c r="DX28" s="440"/>
      <c r="DY28" s="440"/>
      <c r="DZ28" s="440"/>
      <c r="EA28" s="440"/>
      <c r="EB28" s="440"/>
      <c r="EC28" s="488"/>
    </row>
    <row r="29" spans="4:133" ht="24" customHeight="1" x14ac:dyDescent="0.15">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02"/>
      <c r="AC29" s="485"/>
      <c r="AD29" s="485"/>
      <c r="AE29" s="489"/>
      <c r="AF29" s="490"/>
      <c r="AG29" s="490"/>
      <c r="AH29" s="490"/>
      <c r="AI29" s="490"/>
      <c r="AJ29" s="490"/>
      <c r="AK29" s="490"/>
      <c r="AL29" s="490"/>
      <c r="AM29" s="490"/>
      <c r="AN29" s="490"/>
      <c r="AO29" s="490"/>
      <c r="AP29" s="490"/>
      <c r="AQ29" s="490"/>
      <c r="AR29" s="490"/>
      <c r="AS29" s="491"/>
      <c r="AT29" s="39"/>
      <c r="AV29" s="503"/>
      <c r="AW29" s="442"/>
      <c r="AX29" s="442"/>
      <c r="AY29" s="442"/>
      <c r="AZ29" s="442"/>
      <c r="BA29" s="442"/>
      <c r="BB29" s="442"/>
      <c r="BC29" s="442"/>
      <c r="BD29" s="442"/>
      <c r="BE29" s="505"/>
      <c r="BF29" s="505"/>
      <c r="BG29" s="505"/>
      <c r="BH29" s="505"/>
      <c r="BI29" s="505"/>
      <c r="BJ29" s="505"/>
      <c r="BK29" s="505"/>
      <c r="BL29" s="505"/>
      <c r="BM29" s="505"/>
      <c r="BN29" s="505"/>
      <c r="BO29" s="505"/>
      <c r="BP29" s="505"/>
      <c r="BQ29" s="505"/>
      <c r="BR29" s="505"/>
      <c r="BS29" s="506"/>
      <c r="BT29" s="485"/>
      <c r="BU29" s="485"/>
      <c r="BV29" s="485"/>
      <c r="BW29" s="489"/>
      <c r="BX29" s="490"/>
      <c r="BY29" s="490"/>
      <c r="BZ29" s="490"/>
      <c r="CA29" s="490"/>
      <c r="CB29" s="490"/>
      <c r="CC29" s="490"/>
      <c r="CD29" s="490"/>
      <c r="CE29" s="490"/>
      <c r="CF29" s="490"/>
      <c r="CG29" s="490"/>
      <c r="CH29" s="490"/>
      <c r="CI29" s="490"/>
      <c r="CJ29" s="490"/>
      <c r="CK29" s="491"/>
      <c r="CL29" s="39"/>
      <c r="CN29" s="507" t="s">
        <v>568</v>
      </c>
      <c r="CO29" s="508"/>
      <c r="CP29" s="508"/>
      <c r="CQ29" s="508"/>
      <c r="CR29" s="508"/>
      <c r="CS29" s="508"/>
      <c r="CT29" s="508"/>
      <c r="CU29" s="508"/>
      <c r="CV29" s="508"/>
      <c r="CW29" s="508"/>
      <c r="CX29" s="508"/>
      <c r="CY29" s="508"/>
      <c r="CZ29" s="508"/>
      <c r="DA29" s="508"/>
      <c r="DB29" s="508"/>
      <c r="DC29" s="508"/>
      <c r="DD29" s="508"/>
      <c r="DE29" s="508"/>
      <c r="DF29" s="508"/>
      <c r="DG29" s="508"/>
      <c r="DH29" s="508"/>
      <c r="DI29" s="508"/>
      <c r="DJ29" s="508"/>
      <c r="DK29" s="509"/>
      <c r="DL29" s="502"/>
      <c r="DM29" s="485"/>
      <c r="DN29" s="485"/>
      <c r="DO29" s="489"/>
      <c r="DP29" s="490"/>
      <c r="DQ29" s="490"/>
      <c r="DR29" s="490"/>
      <c r="DS29" s="490"/>
      <c r="DT29" s="490"/>
      <c r="DU29" s="490"/>
      <c r="DV29" s="490"/>
      <c r="DW29" s="490"/>
      <c r="DX29" s="490"/>
      <c r="DY29" s="490"/>
      <c r="DZ29" s="490"/>
      <c r="EA29" s="490"/>
      <c r="EB29" s="490"/>
      <c r="EC29" s="491"/>
    </row>
    <row r="30" spans="4:133" ht="18.600000000000001" customHeight="1" x14ac:dyDescent="0.15">
      <c r="E30" s="516"/>
      <c r="F30" s="516"/>
      <c r="G30" s="516"/>
      <c r="H30" s="516"/>
      <c r="I30" s="516"/>
      <c r="J30" s="516"/>
      <c r="K30" s="516"/>
      <c r="L30" s="516"/>
      <c r="M30" s="516"/>
      <c r="N30" s="516"/>
      <c r="O30" s="516"/>
      <c r="P30" s="516"/>
      <c r="Q30" s="516"/>
      <c r="R30" s="516"/>
      <c r="S30" s="516"/>
      <c r="T30" s="516"/>
      <c r="U30" s="516"/>
      <c r="V30" s="516"/>
      <c r="W30" s="516"/>
      <c r="X30" s="516"/>
      <c r="Y30" s="516"/>
      <c r="Z30" s="516"/>
      <c r="AA30" s="516"/>
      <c r="AB30" s="502"/>
      <c r="AC30" s="485"/>
      <c r="AD30" s="485"/>
      <c r="AE30" s="489"/>
      <c r="AF30" s="490"/>
      <c r="AG30" s="490"/>
      <c r="AH30" s="490"/>
      <c r="AI30" s="490"/>
      <c r="AJ30" s="490"/>
      <c r="AK30" s="490"/>
      <c r="AL30" s="490"/>
      <c r="AM30" s="490"/>
      <c r="AN30" s="490"/>
      <c r="AO30" s="490"/>
      <c r="AP30" s="490"/>
      <c r="AQ30" s="490"/>
      <c r="AR30" s="490"/>
      <c r="AS30" s="491"/>
      <c r="AT30" s="39"/>
      <c r="AV30" s="504"/>
      <c r="AW30" s="504"/>
      <c r="AX30" s="504"/>
      <c r="AY30" s="504"/>
      <c r="AZ30" s="504"/>
      <c r="BA30" s="504"/>
      <c r="BB30" s="504"/>
      <c r="BC30" s="504"/>
      <c r="BD30" s="504"/>
      <c r="BE30" s="510"/>
      <c r="BF30" s="510"/>
      <c r="BG30" s="510"/>
      <c r="BH30" s="510"/>
      <c r="BI30" s="510"/>
      <c r="BJ30" s="510"/>
      <c r="BK30" s="510"/>
      <c r="BL30" s="510"/>
      <c r="BM30" s="510"/>
      <c r="BN30" s="510"/>
      <c r="BO30" s="510"/>
      <c r="BP30" s="510"/>
      <c r="BQ30" s="510"/>
      <c r="BR30" s="510"/>
      <c r="BS30" s="511"/>
      <c r="BT30" s="485"/>
      <c r="BU30" s="485"/>
      <c r="BV30" s="485"/>
      <c r="BW30" s="489"/>
      <c r="BX30" s="490"/>
      <c r="BY30" s="490"/>
      <c r="BZ30" s="490"/>
      <c r="CA30" s="490"/>
      <c r="CB30" s="490"/>
      <c r="CC30" s="490"/>
      <c r="CD30" s="490"/>
      <c r="CE30" s="490"/>
      <c r="CF30" s="490"/>
      <c r="CG30" s="490"/>
      <c r="CH30" s="490"/>
      <c r="CI30" s="490"/>
      <c r="CJ30" s="490"/>
      <c r="CK30" s="491"/>
      <c r="CL30" s="39"/>
      <c r="CN30" s="512" t="s">
        <v>569</v>
      </c>
      <c r="CO30" s="513"/>
      <c r="CP30" s="513"/>
      <c r="CQ30" s="513"/>
      <c r="CR30" s="513"/>
      <c r="CS30" s="513"/>
      <c r="CT30" s="513"/>
      <c r="CU30" s="513"/>
      <c r="CV30" s="513"/>
      <c r="CW30" s="513"/>
      <c r="CX30" s="513"/>
      <c r="CY30" s="513"/>
      <c r="CZ30" s="513"/>
      <c r="DA30" s="513"/>
      <c r="DB30" s="513"/>
      <c r="DC30" s="513"/>
      <c r="DD30" s="513"/>
      <c r="DE30" s="513"/>
      <c r="DF30" s="513"/>
      <c r="DG30" s="513"/>
      <c r="DH30" s="513"/>
      <c r="DI30" s="513"/>
      <c r="DJ30" s="513"/>
      <c r="DK30" s="513"/>
      <c r="DL30" s="485"/>
      <c r="DM30" s="485"/>
      <c r="DN30" s="485"/>
      <c r="DO30" s="489"/>
      <c r="DP30" s="490"/>
      <c r="DQ30" s="490"/>
      <c r="DR30" s="490"/>
      <c r="DS30" s="490"/>
      <c r="DT30" s="490"/>
      <c r="DU30" s="490"/>
      <c r="DV30" s="490"/>
      <c r="DW30" s="490"/>
      <c r="DX30" s="490"/>
      <c r="DY30" s="490"/>
      <c r="DZ30" s="490"/>
      <c r="EA30" s="490"/>
      <c r="EB30" s="490"/>
      <c r="EC30" s="491"/>
    </row>
    <row r="31" spans="4:133" ht="20.399999999999999" customHeight="1" x14ac:dyDescent="0.15">
      <c r="E31" s="516"/>
      <c r="F31" s="516"/>
      <c r="G31" s="516"/>
      <c r="H31" s="516"/>
      <c r="I31" s="516"/>
      <c r="J31" s="516"/>
      <c r="K31" s="516"/>
      <c r="L31" s="516"/>
      <c r="M31" s="516"/>
      <c r="N31" s="516"/>
      <c r="O31" s="516"/>
      <c r="P31" s="516"/>
      <c r="Q31" s="516"/>
      <c r="R31" s="516"/>
      <c r="S31" s="516"/>
      <c r="T31" s="516"/>
      <c r="U31" s="516"/>
      <c r="V31" s="516"/>
      <c r="W31" s="516"/>
      <c r="X31" s="516"/>
      <c r="Y31" s="516"/>
      <c r="Z31" s="516"/>
      <c r="AA31" s="516"/>
      <c r="AB31" s="486"/>
      <c r="AC31" s="487"/>
      <c r="AD31" s="487"/>
      <c r="AE31" s="492"/>
      <c r="AF31" s="493"/>
      <c r="AG31" s="493"/>
      <c r="AH31" s="493"/>
      <c r="AI31" s="493"/>
      <c r="AJ31" s="493"/>
      <c r="AK31" s="493"/>
      <c r="AL31" s="493"/>
      <c r="AM31" s="493"/>
      <c r="AN31" s="493"/>
      <c r="AO31" s="493"/>
      <c r="AP31" s="493"/>
      <c r="AQ31" s="493"/>
      <c r="AR31" s="493"/>
      <c r="AS31" s="494"/>
      <c r="AT31" s="39"/>
      <c r="AV31" s="516"/>
      <c r="AW31" s="516"/>
      <c r="AX31" s="516"/>
      <c r="AY31" s="516"/>
      <c r="AZ31" s="516"/>
      <c r="BA31" s="516"/>
      <c r="BB31" s="516"/>
      <c r="BC31" s="516"/>
      <c r="BD31" s="516"/>
      <c r="BE31" s="516"/>
      <c r="BF31" s="516"/>
      <c r="BG31" s="516"/>
      <c r="BH31" s="516"/>
      <c r="BI31" s="516"/>
      <c r="BJ31" s="516"/>
      <c r="BK31" s="516"/>
      <c r="BL31" s="516"/>
      <c r="BM31" s="516"/>
      <c r="BN31" s="516"/>
      <c r="BO31" s="516"/>
      <c r="BP31" s="516"/>
      <c r="BQ31" s="516"/>
      <c r="BR31" s="516"/>
      <c r="BS31" s="517"/>
      <c r="BT31" s="486"/>
      <c r="BU31" s="487"/>
      <c r="BV31" s="487"/>
      <c r="BW31" s="492"/>
      <c r="BX31" s="493"/>
      <c r="BY31" s="493"/>
      <c r="BZ31" s="493"/>
      <c r="CA31" s="493"/>
      <c r="CB31" s="493"/>
      <c r="CC31" s="493"/>
      <c r="CD31" s="493"/>
      <c r="CE31" s="493"/>
      <c r="CF31" s="493"/>
      <c r="CG31" s="493"/>
      <c r="CH31" s="493"/>
      <c r="CI31" s="493"/>
      <c r="CJ31" s="493"/>
      <c r="CK31" s="494"/>
      <c r="CL31" s="39"/>
      <c r="CN31" s="514"/>
      <c r="CO31" s="515"/>
      <c r="CP31" s="515"/>
      <c r="CQ31" s="515"/>
      <c r="CR31" s="515"/>
      <c r="CS31" s="515"/>
      <c r="CT31" s="515"/>
      <c r="CU31" s="515"/>
      <c r="CV31" s="515"/>
      <c r="CW31" s="515"/>
      <c r="CX31" s="515"/>
      <c r="CY31" s="515"/>
      <c r="CZ31" s="515"/>
      <c r="DA31" s="515"/>
      <c r="DB31" s="515"/>
      <c r="DC31" s="515"/>
      <c r="DD31" s="515"/>
      <c r="DE31" s="515"/>
      <c r="DF31" s="515"/>
      <c r="DG31" s="515"/>
      <c r="DH31" s="515"/>
      <c r="DI31" s="515"/>
      <c r="DJ31" s="515"/>
      <c r="DK31" s="515"/>
      <c r="DL31" s="487"/>
      <c r="DM31" s="487"/>
      <c r="DN31" s="487"/>
      <c r="DO31" s="492"/>
      <c r="DP31" s="493"/>
      <c r="DQ31" s="493"/>
      <c r="DR31" s="493"/>
      <c r="DS31" s="493"/>
      <c r="DT31" s="493"/>
      <c r="DU31" s="493"/>
      <c r="DV31" s="493"/>
      <c r="DW31" s="493"/>
      <c r="DX31" s="493"/>
      <c r="DY31" s="493"/>
      <c r="DZ31" s="493"/>
      <c r="EA31" s="493"/>
      <c r="EB31" s="493"/>
      <c r="EC31" s="494"/>
    </row>
    <row r="32" spans="4:133" ht="18" customHeight="1" x14ac:dyDescent="0.15">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475" t="s">
        <v>570</v>
      </c>
      <c r="AC32" s="475"/>
      <c r="AD32" s="475"/>
      <c r="AE32" s="475"/>
      <c r="AF32" s="475"/>
      <c r="AG32" s="475"/>
      <c r="AH32" s="475"/>
      <c r="AI32" s="475"/>
      <c r="AJ32" s="475"/>
      <c r="AK32" s="475"/>
      <c r="AL32" s="475"/>
      <c r="AM32" s="475"/>
      <c r="AN32" s="475"/>
      <c r="AO32" s="475"/>
      <c r="AP32" s="475"/>
      <c r="AQ32" s="475"/>
      <c r="AR32" s="475"/>
      <c r="AS32" s="475"/>
      <c r="AT32" s="39"/>
      <c r="AV32" s="499" t="s">
        <v>571</v>
      </c>
      <c r="AW32" s="499"/>
      <c r="AX32" s="499"/>
      <c r="AY32" s="499"/>
      <c r="AZ32" s="499"/>
      <c r="BA32" s="499"/>
      <c r="BB32" s="499"/>
      <c r="BC32" s="499"/>
      <c r="BD32" s="499"/>
      <c r="BE32" s="499"/>
      <c r="BF32" s="499"/>
      <c r="BG32" s="499"/>
      <c r="BH32" s="499"/>
      <c r="BI32" s="499"/>
      <c r="BJ32" s="499"/>
      <c r="BK32" s="499"/>
      <c r="BL32" s="499"/>
      <c r="BM32" s="499"/>
      <c r="BN32" s="499"/>
      <c r="BO32" s="499"/>
      <c r="BP32" s="499"/>
      <c r="BQ32" s="499"/>
      <c r="BR32" s="499"/>
      <c r="BS32" s="499"/>
      <c r="BT32" s="500" t="s">
        <v>572</v>
      </c>
      <c r="BU32" s="500"/>
      <c r="BV32" s="500"/>
      <c r="BW32" s="500"/>
      <c r="BX32" s="500"/>
      <c r="BY32" s="500"/>
      <c r="BZ32" s="500"/>
      <c r="CA32" s="500"/>
      <c r="CB32" s="500"/>
      <c r="CC32" s="500"/>
      <c r="CD32" s="500"/>
      <c r="CE32" s="500"/>
      <c r="CF32" s="500"/>
      <c r="CG32" s="500"/>
      <c r="CH32" s="500"/>
      <c r="CI32" s="500"/>
      <c r="CJ32" s="500"/>
      <c r="CK32" s="500"/>
      <c r="CL32" s="39"/>
      <c r="CN32" s="499" t="s">
        <v>571</v>
      </c>
      <c r="CO32" s="499"/>
      <c r="CP32" s="499"/>
      <c r="CQ32" s="499"/>
      <c r="CR32" s="499"/>
      <c r="CS32" s="499"/>
      <c r="CT32" s="499"/>
      <c r="CU32" s="499"/>
      <c r="CV32" s="499"/>
      <c r="CW32" s="499"/>
      <c r="CX32" s="499"/>
      <c r="CY32" s="499"/>
      <c r="CZ32" s="499"/>
      <c r="DA32" s="499"/>
      <c r="DB32" s="499"/>
      <c r="DC32" s="499"/>
      <c r="DD32" s="499"/>
      <c r="DE32" s="499"/>
      <c r="DF32" s="499"/>
      <c r="DG32" s="499"/>
      <c r="DH32" s="499"/>
      <c r="DI32" s="499"/>
      <c r="DJ32" s="499"/>
      <c r="DK32" s="499"/>
      <c r="DL32" s="475" t="s">
        <v>573</v>
      </c>
      <c r="DM32" s="475"/>
      <c r="DN32" s="475"/>
      <c r="DO32" s="475"/>
      <c r="DP32" s="475"/>
      <c r="DQ32" s="475"/>
      <c r="DR32" s="475"/>
      <c r="DS32" s="475"/>
      <c r="DT32" s="475"/>
      <c r="DU32" s="475"/>
      <c r="DV32" s="475"/>
      <c r="DW32" s="475"/>
      <c r="DX32" s="475"/>
      <c r="DY32" s="475"/>
      <c r="DZ32" s="475"/>
      <c r="EA32" s="475"/>
      <c r="EB32" s="475"/>
      <c r="EC32" s="475"/>
    </row>
  </sheetData>
  <mergeCells count="358">
    <mergeCell ref="DC20:DG20"/>
    <mergeCell ref="DH20:DK20"/>
    <mergeCell ref="AP20:AS20"/>
    <mergeCell ref="DU17:DW17"/>
    <mergeCell ref="DX17:DZ17"/>
    <mergeCell ref="EA17:EC17"/>
    <mergeCell ref="DU18:DW18"/>
    <mergeCell ref="DX18:DZ18"/>
    <mergeCell ref="EA18:EC18"/>
    <mergeCell ref="DC18:DE18"/>
    <mergeCell ref="DF18:DH18"/>
    <mergeCell ref="DI18:DK18"/>
    <mergeCell ref="DL18:DN18"/>
    <mergeCell ref="DO18:DQ18"/>
    <mergeCell ref="DR18:DT18"/>
    <mergeCell ref="BK18:BM18"/>
    <mergeCell ref="BN18:BP18"/>
    <mergeCell ref="BQ18:BS18"/>
    <mergeCell ref="BT18:BV18"/>
    <mergeCell ref="BW18:BY18"/>
    <mergeCell ref="BZ18:CB18"/>
    <mergeCell ref="CC18:CE18"/>
    <mergeCell ref="CF18:CH18"/>
    <mergeCell ref="CI18:CK18"/>
    <mergeCell ref="DX15:DZ15"/>
    <mergeCell ref="EA15:EC15"/>
    <mergeCell ref="DC16:DE16"/>
    <mergeCell ref="DF16:DH16"/>
    <mergeCell ref="DI16:DK16"/>
    <mergeCell ref="DL16:DN16"/>
    <mergeCell ref="DO16:DQ16"/>
    <mergeCell ref="DR16:DT16"/>
    <mergeCell ref="DU16:DW16"/>
    <mergeCell ref="DX16:DZ16"/>
    <mergeCell ref="EA16:EC16"/>
    <mergeCell ref="BW15:BY15"/>
    <mergeCell ref="DU13:DW13"/>
    <mergeCell ref="DX13:DZ13"/>
    <mergeCell ref="EA13:EC13"/>
    <mergeCell ref="DC15:DE15"/>
    <mergeCell ref="DF15:DH15"/>
    <mergeCell ref="DI15:DK15"/>
    <mergeCell ref="DL15:DN15"/>
    <mergeCell ref="DO15:DQ15"/>
    <mergeCell ref="DR15:DT15"/>
    <mergeCell ref="DU15:DW15"/>
    <mergeCell ref="DC13:DE13"/>
    <mergeCell ref="DF13:DH13"/>
    <mergeCell ref="DI13:DK13"/>
    <mergeCell ref="DL13:DN13"/>
    <mergeCell ref="DO13:DQ13"/>
    <mergeCell ref="DR13:DT13"/>
    <mergeCell ref="DU14:DW14"/>
    <mergeCell ref="DX14:DZ14"/>
    <mergeCell ref="EA14:EC14"/>
    <mergeCell ref="DC14:DE14"/>
    <mergeCell ref="DF14:DH14"/>
    <mergeCell ref="DI14:DK14"/>
    <mergeCell ref="DL14:DN14"/>
    <mergeCell ref="BK17:BM17"/>
    <mergeCell ref="BN17:BP17"/>
    <mergeCell ref="BQ17:BS17"/>
    <mergeCell ref="BT17:BV17"/>
    <mergeCell ref="BW17:BY17"/>
    <mergeCell ref="BZ17:CB17"/>
    <mergeCell ref="CC17:CE17"/>
    <mergeCell ref="CF17:CH17"/>
    <mergeCell ref="BN16:BP16"/>
    <mergeCell ref="BQ16:BS16"/>
    <mergeCell ref="BT16:BV16"/>
    <mergeCell ref="BW16:BY16"/>
    <mergeCell ref="BZ16:CB16"/>
    <mergeCell ref="CC16:CE16"/>
    <mergeCell ref="BT13:BV13"/>
    <mergeCell ref="BW13:BY13"/>
    <mergeCell ref="BZ13:CB13"/>
    <mergeCell ref="CC13:CE13"/>
    <mergeCell ref="CF13:CH13"/>
    <mergeCell ref="CI13:CK13"/>
    <mergeCell ref="AK18:AM18"/>
    <mergeCell ref="AN18:AP18"/>
    <mergeCell ref="AQ18:AS18"/>
    <mergeCell ref="BK13:BM13"/>
    <mergeCell ref="BN13:BP13"/>
    <mergeCell ref="BQ13:BS13"/>
    <mergeCell ref="BK15:BM15"/>
    <mergeCell ref="BN15:BP15"/>
    <mergeCell ref="BQ15:BS15"/>
    <mergeCell ref="BK16:BM16"/>
    <mergeCell ref="BA18:BJ18"/>
    <mergeCell ref="BT15:BV15"/>
    <mergeCell ref="BA14:BJ15"/>
    <mergeCell ref="BK14:BM14"/>
    <mergeCell ref="BN14:BP14"/>
    <mergeCell ref="BQ14:BS14"/>
    <mergeCell ref="BT14:BV14"/>
    <mergeCell ref="BW14:BY14"/>
    <mergeCell ref="AK15:AM15"/>
    <mergeCell ref="AN15:AP15"/>
    <mergeCell ref="AQ15:AS15"/>
    <mergeCell ref="AE14:AG14"/>
    <mergeCell ref="AH14:AJ14"/>
    <mergeCell ref="AK14:AM14"/>
    <mergeCell ref="AN14:AP14"/>
    <mergeCell ref="AQ14:AS14"/>
    <mergeCell ref="AE18:AG18"/>
    <mergeCell ref="AH18:AJ18"/>
    <mergeCell ref="AB32:AS32"/>
    <mergeCell ref="AV32:BS32"/>
    <mergeCell ref="BT32:CK32"/>
    <mergeCell ref="CN32:DK32"/>
    <mergeCell ref="DL32:EC32"/>
    <mergeCell ref="S13:U13"/>
    <mergeCell ref="V13:X13"/>
    <mergeCell ref="Y13:AA13"/>
    <mergeCell ref="AB13:AD13"/>
    <mergeCell ref="AE13:AG13"/>
    <mergeCell ref="DL28:DN31"/>
    <mergeCell ref="DO28:EC31"/>
    <mergeCell ref="AV29:BD30"/>
    <mergeCell ref="BE29:BS29"/>
    <mergeCell ref="CN29:DK29"/>
    <mergeCell ref="BE30:BS30"/>
    <mergeCell ref="CN30:DK31"/>
    <mergeCell ref="AV31:BS31"/>
    <mergeCell ref="DX27:DZ27"/>
    <mergeCell ref="EA27:EC27"/>
    <mergeCell ref="E28:AA32"/>
    <mergeCell ref="AB28:AD31"/>
    <mergeCell ref="AE28:AS31"/>
    <mergeCell ref="AV28:BS28"/>
    <mergeCell ref="BT28:BV31"/>
    <mergeCell ref="BW28:CK31"/>
    <mergeCell ref="CN28:DK28"/>
    <mergeCell ref="AN27:AP27"/>
    <mergeCell ref="AQ27:AS27"/>
    <mergeCell ref="CF27:CH27"/>
    <mergeCell ref="CI27:CK27"/>
    <mergeCell ref="P25:AM27"/>
    <mergeCell ref="BH25:CE27"/>
    <mergeCell ref="D26:O26"/>
    <mergeCell ref="AV26:BG26"/>
    <mergeCell ref="CN26:CY26"/>
    <mergeCell ref="CZ25:DW27"/>
    <mergeCell ref="CN23:CZ23"/>
    <mergeCell ref="DC21:EC21"/>
    <mergeCell ref="D22:P22"/>
    <mergeCell ref="AV22:BH22"/>
    <mergeCell ref="CN22:CZ22"/>
    <mergeCell ref="D23:P23"/>
    <mergeCell ref="AV23:BH23"/>
    <mergeCell ref="D21:R21"/>
    <mergeCell ref="S21:AS21"/>
    <mergeCell ref="AV21:BJ21"/>
    <mergeCell ref="BK21:CK21"/>
    <mergeCell ref="CN21:DB21"/>
    <mergeCell ref="Q22:AS22"/>
    <mergeCell ref="BI22:CK22"/>
    <mergeCell ref="DA22:EC22"/>
    <mergeCell ref="DA23:EC23"/>
    <mergeCell ref="AV20:BJ20"/>
    <mergeCell ref="BK20:BO20"/>
    <mergeCell ref="BP20:BS20"/>
    <mergeCell ref="BT20:BV20"/>
    <mergeCell ref="BW20:BZ20"/>
    <mergeCell ref="CN19:DB19"/>
    <mergeCell ref="DD19:DH19"/>
    <mergeCell ref="DJ19:EC19"/>
    <mergeCell ref="D20:R20"/>
    <mergeCell ref="S20:W20"/>
    <mergeCell ref="X20:AA20"/>
    <mergeCell ref="AB20:AD20"/>
    <mergeCell ref="AE20:AH20"/>
    <mergeCell ref="AI20:AK20"/>
    <mergeCell ref="AL20:AO20"/>
    <mergeCell ref="DL20:DN20"/>
    <mergeCell ref="DO20:DR20"/>
    <mergeCell ref="DS20:DU20"/>
    <mergeCell ref="DV20:DY20"/>
    <mergeCell ref="DZ20:EC20"/>
    <mergeCell ref="CA20:CC20"/>
    <mergeCell ref="CD20:CG20"/>
    <mergeCell ref="CH20:CK20"/>
    <mergeCell ref="CN20:DB20"/>
    <mergeCell ref="D19:R19"/>
    <mergeCell ref="T19:X19"/>
    <mergeCell ref="Z19:AS19"/>
    <mergeCell ref="AV19:BJ19"/>
    <mergeCell ref="BL19:BP19"/>
    <mergeCell ref="BR19:CK19"/>
    <mergeCell ref="BA16:BJ16"/>
    <mergeCell ref="CS16:DB16"/>
    <mergeCell ref="I17:R17"/>
    <mergeCell ref="BA17:BJ17"/>
    <mergeCell ref="CS17:DB17"/>
    <mergeCell ref="D14:H18"/>
    <mergeCell ref="I14:R15"/>
    <mergeCell ref="I16:R16"/>
    <mergeCell ref="I18:R18"/>
    <mergeCell ref="AE16:AG16"/>
    <mergeCell ref="AH16:AJ16"/>
    <mergeCell ref="AK16:AM16"/>
    <mergeCell ref="AN16:AP16"/>
    <mergeCell ref="AQ16:AS16"/>
    <mergeCell ref="S17:U17"/>
    <mergeCell ref="V17:X17"/>
    <mergeCell ref="Y17:AA17"/>
    <mergeCell ref="AB17:AD17"/>
    <mergeCell ref="DR14:DT14"/>
    <mergeCell ref="BZ14:CB14"/>
    <mergeCell ref="CC14:CE14"/>
    <mergeCell ref="CF14:CH14"/>
    <mergeCell ref="CI14:CK14"/>
    <mergeCell ref="CN14:CR18"/>
    <mergeCell ref="CS14:DB15"/>
    <mergeCell ref="BZ15:CB15"/>
    <mergeCell ref="CC15:CE15"/>
    <mergeCell ref="CF15:CH15"/>
    <mergeCell ref="CI15:CK15"/>
    <mergeCell ref="CS18:DB18"/>
    <mergeCell ref="DC17:DE17"/>
    <mergeCell ref="DF17:DH17"/>
    <mergeCell ref="DI17:DK17"/>
    <mergeCell ref="DL17:DN17"/>
    <mergeCell ref="DO17:DQ17"/>
    <mergeCell ref="DR17:DT17"/>
    <mergeCell ref="CF16:CH16"/>
    <mergeCell ref="CI16:CK16"/>
    <mergeCell ref="CI17:CK17"/>
    <mergeCell ref="DO14:DQ14"/>
    <mergeCell ref="AV14:AZ18"/>
    <mergeCell ref="S16:U16"/>
    <mergeCell ref="V16:X16"/>
    <mergeCell ref="S14:U14"/>
    <mergeCell ref="V14:X14"/>
    <mergeCell ref="Y14:AA14"/>
    <mergeCell ref="AB14:AD14"/>
    <mergeCell ref="Y16:AA16"/>
    <mergeCell ref="AB16:AD16"/>
    <mergeCell ref="AE17:AG17"/>
    <mergeCell ref="AH17:AJ17"/>
    <mergeCell ref="AK17:AM17"/>
    <mergeCell ref="AN17:AP17"/>
    <mergeCell ref="AQ17:AS17"/>
    <mergeCell ref="S18:U18"/>
    <mergeCell ref="V18:X18"/>
    <mergeCell ref="Y18:AA18"/>
    <mergeCell ref="AB18:AD18"/>
    <mergeCell ref="S15:U15"/>
    <mergeCell ref="V15:X15"/>
    <mergeCell ref="Y15:AA15"/>
    <mergeCell ref="AB15:AD15"/>
    <mergeCell ref="AE15:AG15"/>
    <mergeCell ref="AH15:AJ15"/>
    <mergeCell ref="D13:R13"/>
    <mergeCell ref="AV13:BJ13"/>
    <mergeCell ref="CN13:DB13"/>
    <mergeCell ref="DI11:DM11"/>
    <mergeCell ref="DN11:DR11"/>
    <mergeCell ref="Q12:X12"/>
    <mergeCell ref="Y12:AC12"/>
    <mergeCell ref="AD12:AF12"/>
    <mergeCell ref="AG12:AK12"/>
    <mergeCell ref="AL12:AS12"/>
    <mergeCell ref="BI12:BP12"/>
    <mergeCell ref="BQ12:BU12"/>
    <mergeCell ref="BV12:BX12"/>
    <mergeCell ref="BV11:BZ11"/>
    <mergeCell ref="CN11:CT12"/>
    <mergeCell ref="CU11:CV11"/>
    <mergeCell ref="CW11:CZ11"/>
    <mergeCell ref="DA11:DE11"/>
    <mergeCell ref="DF11:DH11"/>
    <mergeCell ref="BY12:CC12"/>
    <mergeCell ref="AH13:AJ13"/>
    <mergeCell ref="AK13:AM13"/>
    <mergeCell ref="AN13:AP13"/>
    <mergeCell ref="AQ13:AS13"/>
    <mergeCell ref="D11:J12"/>
    <mergeCell ref="K11:N11"/>
    <mergeCell ref="O11:S11"/>
    <mergeCell ref="T11:V11"/>
    <mergeCell ref="W11:AA11"/>
    <mergeCell ref="AB11:AF11"/>
    <mergeCell ref="DI12:DM12"/>
    <mergeCell ref="DN12:DP12"/>
    <mergeCell ref="DQ12:DU12"/>
    <mergeCell ref="Y8:AS8"/>
    <mergeCell ref="AV8:BP8"/>
    <mergeCell ref="BQ8:CK8"/>
    <mergeCell ref="CN8:DH8"/>
    <mergeCell ref="DI8:EC8"/>
    <mergeCell ref="CD12:CK12"/>
    <mergeCell ref="DA12:DH12"/>
    <mergeCell ref="AV11:BB12"/>
    <mergeCell ref="BC11:BD11"/>
    <mergeCell ref="BE11:BH11"/>
    <mergeCell ref="BI11:BM11"/>
    <mergeCell ref="BN11:BP11"/>
    <mergeCell ref="BQ11:BU11"/>
    <mergeCell ref="DV12:EC12"/>
    <mergeCell ref="DO5:DU5"/>
    <mergeCell ref="DV5:EC5"/>
    <mergeCell ref="DH6:DN6"/>
    <mergeCell ref="DO6:DU6"/>
    <mergeCell ref="DV6:EC6"/>
    <mergeCell ref="BP6:BV6"/>
    <mergeCell ref="BW6:CC6"/>
    <mergeCell ref="CD6:CK6"/>
    <mergeCell ref="D10:J10"/>
    <mergeCell ref="K10:AS10"/>
    <mergeCell ref="AV10:BB10"/>
    <mergeCell ref="BC10:CK10"/>
    <mergeCell ref="CN10:CT10"/>
    <mergeCell ref="CU10:EC10"/>
    <mergeCell ref="D9:X9"/>
    <mergeCell ref="Y9:AS9"/>
    <mergeCell ref="AV9:BP9"/>
    <mergeCell ref="BQ9:CK9"/>
    <mergeCell ref="CN9:DH9"/>
    <mergeCell ref="DI9:EC9"/>
    <mergeCell ref="M5:O6"/>
    <mergeCell ref="P5:R6"/>
    <mergeCell ref="S5:U6"/>
    <mergeCell ref="D8:X8"/>
    <mergeCell ref="BP5:BV5"/>
    <mergeCell ref="BW5:CC5"/>
    <mergeCell ref="CD5:CK5"/>
    <mergeCell ref="CN5:CP6"/>
    <mergeCell ref="CQ5:CS6"/>
    <mergeCell ref="CT5:CV6"/>
    <mergeCell ref="D24:AS24"/>
    <mergeCell ref="Q23:AS23"/>
    <mergeCell ref="BI23:CK23"/>
    <mergeCell ref="CN24:EC24"/>
    <mergeCell ref="AV24:CK24"/>
    <mergeCell ref="AV5:AX6"/>
    <mergeCell ref="AY5:BA6"/>
    <mergeCell ref="BB5:BD6"/>
    <mergeCell ref="BE5:BG6"/>
    <mergeCell ref="BH5:BJ6"/>
    <mergeCell ref="BK5:BM6"/>
    <mergeCell ref="D5:F6"/>
    <mergeCell ref="G5:I6"/>
    <mergeCell ref="J5:L6"/>
    <mergeCell ref="CW5:CY6"/>
    <mergeCell ref="CZ5:DB6"/>
    <mergeCell ref="DC5:DE6"/>
    <mergeCell ref="DH5:DN5"/>
    <mergeCell ref="D3:U3"/>
    <mergeCell ref="X3:AS3"/>
    <mergeCell ref="AV3:BM3"/>
    <mergeCell ref="BP3:CK4"/>
    <mergeCell ref="CN3:DE3"/>
    <mergeCell ref="DH3:EC4"/>
    <mergeCell ref="D4:U4"/>
    <mergeCell ref="AV4:BM4"/>
    <mergeCell ref="CN4:DE4"/>
  </mergeCells>
  <phoneticPr fontId="3"/>
  <printOptions horizontalCentered="1" verticalCentered="1"/>
  <pageMargins left="0.59055118110236227" right="0.59055118110236227" top="0.59055118110236227" bottom="0.59055118110236227" header="0.19685039370078741" footer="0.19685039370078741"/>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AA63"/>
  <sheetViews>
    <sheetView showGridLines="0" zoomScale="85" zoomScaleNormal="85" workbookViewId="0">
      <selection activeCell="BP5" sqref="BP5:CA5"/>
    </sheetView>
  </sheetViews>
  <sheetFormatPr defaultColWidth="9" defaultRowHeight="12" x14ac:dyDescent="0.45"/>
  <cols>
    <col min="1" max="27" width="4.3984375" style="3" customWidth="1"/>
    <col min="28" max="16384" width="9" style="3"/>
  </cols>
  <sheetData>
    <row r="1" spans="1:27" ht="23.4" x14ac:dyDescent="0.15">
      <c r="A1" s="2" t="s">
        <v>10</v>
      </c>
      <c r="AA1" s="4" t="s">
        <v>11</v>
      </c>
    </row>
    <row r="2" spans="1:27" ht="16.5" customHeight="1" x14ac:dyDescent="0.45">
      <c r="A2" s="523" t="s">
        <v>12</v>
      </c>
      <c r="B2" s="524"/>
      <c r="C2" s="524"/>
      <c r="D2" s="524"/>
      <c r="E2" s="524"/>
      <c r="F2" s="524"/>
      <c r="G2" s="524"/>
      <c r="H2" s="525" t="s">
        <v>13</v>
      </c>
      <c r="I2" s="526"/>
      <c r="J2" s="523" t="s">
        <v>12</v>
      </c>
      <c r="K2" s="524"/>
      <c r="L2" s="524"/>
      <c r="M2" s="524"/>
      <c r="N2" s="524"/>
      <c r="O2" s="524"/>
      <c r="P2" s="524"/>
      <c r="Q2" s="525" t="s">
        <v>13</v>
      </c>
      <c r="R2" s="526"/>
      <c r="S2" s="523" t="s">
        <v>12</v>
      </c>
      <c r="T2" s="524"/>
      <c r="U2" s="524"/>
      <c r="V2" s="524"/>
      <c r="W2" s="524"/>
      <c r="X2" s="524"/>
      <c r="Y2" s="524"/>
      <c r="Z2" s="525" t="s">
        <v>13</v>
      </c>
      <c r="AA2" s="526"/>
    </row>
    <row r="3" spans="1:27" ht="16.5" customHeight="1" x14ac:dyDescent="0.45">
      <c r="A3" s="527"/>
      <c r="B3" s="528"/>
      <c r="C3" s="528"/>
      <c r="D3" s="528"/>
      <c r="E3" s="529" t="s">
        <v>14</v>
      </c>
      <c r="F3" s="530"/>
      <c r="G3" s="531"/>
      <c r="H3" s="532" t="s">
        <v>15</v>
      </c>
      <c r="I3" s="533"/>
      <c r="J3" s="527"/>
      <c r="K3" s="528"/>
      <c r="L3" s="528"/>
      <c r="M3" s="528"/>
      <c r="N3" s="529" t="s">
        <v>14</v>
      </c>
      <c r="O3" s="530"/>
      <c r="P3" s="531"/>
      <c r="Q3" s="532" t="s">
        <v>15</v>
      </c>
      <c r="R3" s="533"/>
      <c r="S3" s="527"/>
      <c r="T3" s="528"/>
      <c r="U3" s="528"/>
      <c r="V3" s="528"/>
      <c r="W3" s="529" t="s">
        <v>14</v>
      </c>
      <c r="X3" s="530"/>
      <c r="Y3" s="531"/>
      <c r="Z3" s="532" t="s">
        <v>15</v>
      </c>
      <c r="AA3" s="533"/>
    </row>
    <row r="4" spans="1:27" ht="16.5" customHeight="1" x14ac:dyDescent="0.45">
      <c r="A4" s="5" t="s">
        <v>16</v>
      </c>
      <c r="B4" s="544" t="s">
        <v>17</v>
      </c>
      <c r="C4" s="545"/>
      <c r="D4" s="545"/>
      <c r="E4" s="534" t="s">
        <v>18</v>
      </c>
      <c r="F4" s="535"/>
      <c r="G4" s="535"/>
      <c r="H4" s="536" t="s">
        <v>19</v>
      </c>
      <c r="I4" s="537"/>
      <c r="J4" s="5" t="s">
        <v>20</v>
      </c>
      <c r="K4" s="544" t="s">
        <v>21</v>
      </c>
      <c r="L4" s="545"/>
      <c r="M4" s="545"/>
      <c r="N4" s="534" t="s">
        <v>22</v>
      </c>
      <c r="O4" s="535"/>
      <c r="P4" s="535"/>
      <c r="Q4" s="536" t="s">
        <v>23</v>
      </c>
      <c r="R4" s="537"/>
      <c r="S4" s="5"/>
      <c r="T4" s="544" t="s">
        <v>24</v>
      </c>
      <c r="U4" s="545"/>
      <c r="V4" s="545"/>
      <c r="W4" s="534" t="s">
        <v>25</v>
      </c>
      <c r="X4" s="535"/>
      <c r="Y4" s="535"/>
      <c r="Z4" s="536" t="s">
        <v>26</v>
      </c>
      <c r="AA4" s="537"/>
    </row>
    <row r="5" spans="1:27" ht="16.5" customHeight="1" x14ac:dyDescent="0.45">
      <c r="A5" s="6"/>
      <c r="B5" s="538" t="s">
        <v>27</v>
      </c>
      <c r="C5" s="539"/>
      <c r="D5" s="539"/>
      <c r="E5" s="540" t="s">
        <v>28</v>
      </c>
      <c r="F5" s="541"/>
      <c r="G5" s="541"/>
      <c r="H5" s="542" t="s">
        <v>29</v>
      </c>
      <c r="I5" s="543"/>
      <c r="J5" s="7" t="s">
        <v>30</v>
      </c>
      <c r="K5" s="538" t="s">
        <v>31</v>
      </c>
      <c r="L5" s="539"/>
      <c r="M5" s="539"/>
      <c r="N5" s="540" t="s">
        <v>32</v>
      </c>
      <c r="O5" s="541"/>
      <c r="P5" s="541"/>
      <c r="Q5" s="542" t="s">
        <v>33</v>
      </c>
      <c r="R5" s="543"/>
      <c r="S5" s="7" t="s">
        <v>34</v>
      </c>
      <c r="T5" s="538" t="s">
        <v>35</v>
      </c>
      <c r="U5" s="539"/>
      <c r="V5" s="539"/>
      <c r="W5" s="540" t="s">
        <v>36</v>
      </c>
      <c r="X5" s="541"/>
      <c r="Y5" s="541"/>
      <c r="Z5" s="542" t="s">
        <v>37</v>
      </c>
      <c r="AA5" s="543"/>
    </row>
    <row r="6" spans="1:27" ht="16.5" customHeight="1" x14ac:dyDescent="0.45">
      <c r="A6" s="6"/>
      <c r="B6" s="538" t="s">
        <v>38</v>
      </c>
      <c r="C6" s="539"/>
      <c r="D6" s="539"/>
      <c r="E6" s="540" t="s">
        <v>39</v>
      </c>
      <c r="F6" s="541"/>
      <c r="G6" s="541"/>
      <c r="H6" s="542" t="s">
        <v>26</v>
      </c>
      <c r="I6" s="543"/>
      <c r="J6" s="6"/>
      <c r="K6" s="538" t="s">
        <v>40</v>
      </c>
      <c r="L6" s="539"/>
      <c r="M6" s="539"/>
      <c r="N6" s="540" t="s">
        <v>41</v>
      </c>
      <c r="O6" s="541"/>
      <c r="P6" s="541"/>
      <c r="Q6" s="542" t="s">
        <v>37</v>
      </c>
      <c r="R6" s="543"/>
      <c r="S6" s="6"/>
      <c r="T6" s="538" t="s">
        <v>42</v>
      </c>
      <c r="U6" s="539"/>
      <c r="V6" s="539"/>
      <c r="W6" s="540" t="s">
        <v>43</v>
      </c>
      <c r="X6" s="541"/>
      <c r="Y6" s="541"/>
      <c r="Z6" s="542" t="s">
        <v>29</v>
      </c>
      <c r="AA6" s="543"/>
    </row>
    <row r="7" spans="1:27" ht="16.5" customHeight="1" x14ac:dyDescent="0.45">
      <c r="A7" s="6"/>
      <c r="B7" s="538" t="s">
        <v>44</v>
      </c>
      <c r="C7" s="539"/>
      <c r="D7" s="539"/>
      <c r="E7" s="540" t="s">
        <v>45</v>
      </c>
      <c r="F7" s="541"/>
      <c r="G7" s="541"/>
      <c r="H7" s="542" t="s">
        <v>19</v>
      </c>
      <c r="I7" s="543"/>
      <c r="J7" s="6"/>
      <c r="K7" s="538" t="s">
        <v>46</v>
      </c>
      <c r="L7" s="539"/>
      <c r="M7" s="539"/>
      <c r="N7" s="540" t="s">
        <v>47</v>
      </c>
      <c r="O7" s="541"/>
      <c r="P7" s="541"/>
      <c r="Q7" s="542" t="s">
        <v>48</v>
      </c>
      <c r="R7" s="543"/>
      <c r="S7" s="6"/>
      <c r="T7" s="538" t="s">
        <v>49</v>
      </c>
      <c r="U7" s="539"/>
      <c r="V7" s="539"/>
      <c r="W7" s="540" t="s">
        <v>50</v>
      </c>
      <c r="X7" s="541"/>
      <c r="Y7" s="541"/>
      <c r="Z7" s="542" t="s">
        <v>51</v>
      </c>
      <c r="AA7" s="543"/>
    </row>
    <row r="8" spans="1:27" ht="16.5" customHeight="1" x14ac:dyDescent="0.45">
      <c r="A8" s="6"/>
      <c r="B8" s="538" t="s">
        <v>52</v>
      </c>
      <c r="C8" s="539"/>
      <c r="D8" s="539"/>
      <c r="E8" s="540" t="s">
        <v>53</v>
      </c>
      <c r="F8" s="541"/>
      <c r="G8" s="541"/>
      <c r="H8" s="542" t="s">
        <v>26</v>
      </c>
      <c r="I8" s="543"/>
      <c r="J8" s="6"/>
      <c r="K8" s="538" t="s">
        <v>54</v>
      </c>
      <c r="L8" s="539"/>
      <c r="M8" s="539"/>
      <c r="N8" s="540" t="s">
        <v>55</v>
      </c>
      <c r="O8" s="541"/>
      <c r="P8" s="541"/>
      <c r="Q8" s="542" t="s">
        <v>56</v>
      </c>
      <c r="R8" s="543"/>
      <c r="S8" s="6"/>
      <c r="T8" s="538" t="s">
        <v>57</v>
      </c>
      <c r="U8" s="539"/>
      <c r="V8" s="539"/>
      <c r="W8" s="540" t="s">
        <v>58</v>
      </c>
      <c r="X8" s="541"/>
      <c r="Y8" s="541"/>
      <c r="Z8" s="542" t="s">
        <v>59</v>
      </c>
      <c r="AA8" s="543"/>
    </row>
    <row r="9" spans="1:27" ht="16.5" customHeight="1" x14ac:dyDescent="0.45">
      <c r="A9" s="6"/>
      <c r="B9" s="538" t="s">
        <v>60</v>
      </c>
      <c r="C9" s="539"/>
      <c r="D9" s="539"/>
      <c r="E9" s="540" t="s">
        <v>61</v>
      </c>
      <c r="F9" s="541"/>
      <c r="G9" s="541"/>
      <c r="H9" s="542" t="s">
        <v>48</v>
      </c>
      <c r="I9" s="543"/>
      <c r="J9" s="6"/>
      <c r="K9" s="538" t="s">
        <v>62</v>
      </c>
      <c r="L9" s="539"/>
      <c r="M9" s="539"/>
      <c r="N9" s="540" t="s">
        <v>63</v>
      </c>
      <c r="O9" s="541"/>
      <c r="P9" s="541"/>
      <c r="Q9" s="542" t="s">
        <v>64</v>
      </c>
      <c r="R9" s="543"/>
      <c r="S9" s="7" t="s">
        <v>65</v>
      </c>
      <c r="T9" s="538" t="s">
        <v>66</v>
      </c>
      <c r="U9" s="539"/>
      <c r="V9" s="539"/>
      <c r="W9" s="540" t="s">
        <v>67</v>
      </c>
      <c r="X9" s="541"/>
      <c r="Y9" s="541"/>
      <c r="Z9" s="542" t="s">
        <v>68</v>
      </c>
      <c r="AA9" s="543"/>
    </row>
    <row r="10" spans="1:27" ht="16.5" customHeight="1" x14ac:dyDescent="0.45">
      <c r="A10" s="6"/>
      <c r="B10" s="538" t="s">
        <v>69</v>
      </c>
      <c r="C10" s="539"/>
      <c r="D10" s="539"/>
      <c r="E10" s="540" t="s">
        <v>70</v>
      </c>
      <c r="F10" s="541"/>
      <c r="G10" s="541"/>
      <c r="H10" s="542" t="s">
        <v>71</v>
      </c>
      <c r="I10" s="543"/>
      <c r="J10" s="7" t="s">
        <v>72</v>
      </c>
      <c r="K10" s="538" t="s">
        <v>73</v>
      </c>
      <c r="L10" s="539"/>
      <c r="M10" s="539"/>
      <c r="N10" s="540" t="s">
        <v>74</v>
      </c>
      <c r="O10" s="541"/>
      <c r="P10" s="541"/>
      <c r="Q10" s="542" t="s">
        <v>48</v>
      </c>
      <c r="R10" s="543"/>
      <c r="S10" s="7" t="s">
        <v>75</v>
      </c>
      <c r="T10" s="538" t="s">
        <v>76</v>
      </c>
      <c r="U10" s="539"/>
      <c r="V10" s="539"/>
      <c r="W10" s="540" t="s">
        <v>77</v>
      </c>
      <c r="X10" s="541"/>
      <c r="Y10" s="541"/>
      <c r="Z10" s="542" t="s">
        <v>78</v>
      </c>
      <c r="AA10" s="543"/>
    </row>
    <row r="11" spans="1:27" ht="16.5" customHeight="1" x14ac:dyDescent="0.45">
      <c r="A11" s="6"/>
      <c r="B11" s="538" t="s">
        <v>79</v>
      </c>
      <c r="C11" s="539"/>
      <c r="D11" s="539"/>
      <c r="E11" s="540" t="s">
        <v>80</v>
      </c>
      <c r="F11" s="541"/>
      <c r="G11" s="541"/>
      <c r="H11" s="542" t="s">
        <v>81</v>
      </c>
      <c r="I11" s="543"/>
      <c r="J11" s="6"/>
      <c r="K11" s="538" t="s">
        <v>82</v>
      </c>
      <c r="L11" s="539"/>
      <c r="M11" s="539"/>
      <c r="N11" s="540" t="s">
        <v>83</v>
      </c>
      <c r="O11" s="541"/>
      <c r="P11" s="541"/>
      <c r="Q11" s="542" t="s">
        <v>84</v>
      </c>
      <c r="R11" s="543"/>
      <c r="S11" s="7" t="s">
        <v>85</v>
      </c>
      <c r="T11" s="538" t="s">
        <v>86</v>
      </c>
      <c r="U11" s="539"/>
      <c r="V11" s="539"/>
      <c r="W11" s="540" t="s">
        <v>87</v>
      </c>
      <c r="X11" s="541"/>
      <c r="Y11" s="541"/>
      <c r="Z11" s="542" t="s">
        <v>88</v>
      </c>
      <c r="AA11" s="543"/>
    </row>
    <row r="12" spans="1:27" ht="16.5" customHeight="1" x14ac:dyDescent="0.45">
      <c r="A12" s="6"/>
      <c r="B12" s="538" t="s">
        <v>89</v>
      </c>
      <c r="C12" s="539"/>
      <c r="D12" s="539"/>
      <c r="E12" s="540" t="s">
        <v>90</v>
      </c>
      <c r="F12" s="541"/>
      <c r="G12" s="541"/>
      <c r="H12" s="542" t="s">
        <v>91</v>
      </c>
      <c r="I12" s="543"/>
      <c r="J12" s="6"/>
      <c r="K12" s="538" t="s">
        <v>92</v>
      </c>
      <c r="L12" s="539"/>
      <c r="M12" s="539"/>
      <c r="N12" s="540" t="s">
        <v>93</v>
      </c>
      <c r="O12" s="541"/>
      <c r="P12" s="541"/>
      <c r="Q12" s="542" t="s">
        <v>71</v>
      </c>
      <c r="R12" s="543"/>
      <c r="S12" s="7" t="s">
        <v>94</v>
      </c>
      <c r="T12" s="538" t="s">
        <v>95</v>
      </c>
      <c r="U12" s="539"/>
      <c r="V12" s="539"/>
      <c r="W12" s="540" t="s">
        <v>96</v>
      </c>
      <c r="X12" s="541"/>
      <c r="Y12" s="541"/>
      <c r="Z12" s="542" t="s">
        <v>84</v>
      </c>
      <c r="AA12" s="543"/>
    </row>
    <row r="13" spans="1:27" ht="16.5" customHeight="1" x14ac:dyDescent="0.45">
      <c r="A13" s="6"/>
      <c r="B13" s="538" t="s">
        <v>97</v>
      </c>
      <c r="C13" s="539"/>
      <c r="D13" s="539"/>
      <c r="E13" s="540" t="s">
        <v>98</v>
      </c>
      <c r="F13" s="541"/>
      <c r="G13" s="541"/>
      <c r="H13" s="542" t="s">
        <v>23</v>
      </c>
      <c r="I13" s="543"/>
      <c r="J13" s="6"/>
      <c r="K13" s="538" t="s">
        <v>99</v>
      </c>
      <c r="L13" s="539"/>
      <c r="M13" s="539"/>
      <c r="N13" s="540" t="s">
        <v>100</v>
      </c>
      <c r="O13" s="541"/>
      <c r="P13" s="541"/>
      <c r="Q13" s="542" t="s">
        <v>101</v>
      </c>
      <c r="R13" s="543"/>
      <c r="S13" s="6"/>
      <c r="T13" s="538" t="s">
        <v>102</v>
      </c>
      <c r="U13" s="539"/>
      <c r="V13" s="539"/>
      <c r="W13" s="540" t="s">
        <v>103</v>
      </c>
      <c r="X13" s="541"/>
      <c r="Y13" s="541"/>
      <c r="Z13" s="542" t="s">
        <v>104</v>
      </c>
      <c r="AA13" s="543"/>
    </row>
    <row r="14" spans="1:27" ht="16.5" customHeight="1" x14ac:dyDescent="0.45">
      <c r="A14" s="6"/>
      <c r="B14" s="538" t="s">
        <v>105</v>
      </c>
      <c r="C14" s="539"/>
      <c r="D14" s="539"/>
      <c r="E14" s="540" t="s">
        <v>106</v>
      </c>
      <c r="F14" s="541"/>
      <c r="G14" s="541"/>
      <c r="H14" s="542" t="s">
        <v>91</v>
      </c>
      <c r="I14" s="543"/>
      <c r="J14" s="6"/>
      <c r="K14" s="538" t="s">
        <v>107</v>
      </c>
      <c r="L14" s="539"/>
      <c r="M14" s="539"/>
      <c r="N14" s="540" t="s">
        <v>108</v>
      </c>
      <c r="O14" s="541"/>
      <c r="P14" s="541"/>
      <c r="Q14" s="542" t="s">
        <v>78</v>
      </c>
      <c r="R14" s="543"/>
      <c r="S14" s="6"/>
      <c r="T14" s="538" t="s">
        <v>109</v>
      </c>
      <c r="U14" s="539"/>
      <c r="V14" s="539"/>
      <c r="W14" s="540" t="s">
        <v>110</v>
      </c>
      <c r="X14" s="541"/>
      <c r="Y14" s="541"/>
      <c r="Z14" s="542" t="s">
        <v>56</v>
      </c>
      <c r="AA14" s="543"/>
    </row>
    <row r="15" spans="1:27" ht="16.5" customHeight="1" x14ac:dyDescent="0.45">
      <c r="A15" s="7" t="s">
        <v>111</v>
      </c>
      <c r="B15" s="538" t="s">
        <v>112</v>
      </c>
      <c r="C15" s="539"/>
      <c r="D15" s="539"/>
      <c r="E15" s="540" t="s">
        <v>113</v>
      </c>
      <c r="F15" s="541"/>
      <c r="G15" s="541"/>
      <c r="H15" s="542" t="s">
        <v>48</v>
      </c>
      <c r="I15" s="543"/>
      <c r="J15" s="6"/>
      <c r="K15" s="538" t="s">
        <v>114</v>
      </c>
      <c r="L15" s="539"/>
      <c r="M15" s="539"/>
      <c r="N15" s="540" t="s">
        <v>115</v>
      </c>
      <c r="O15" s="541"/>
      <c r="P15" s="541"/>
      <c r="Q15" s="542" t="s">
        <v>48</v>
      </c>
      <c r="R15" s="543"/>
      <c r="S15" s="6"/>
      <c r="T15" s="538" t="s">
        <v>116</v>
      </c>
      <c r="U15" s="539"/>
      <c r="V15" s="539"/>
      <c r="W15" s="540" t="s">
        <v>117</v>
      </c>
      <c r="X15" s="541"/>
      <c r="Y15" s="541"/>
      <c r="Z15" s="542" t="s">
        <v>71</v>
      </c>
      <c r="AA15" s="543"/>
    </row>
    <row r="16" spans="1:27" ht="16.5" customHeight="1" x14ac:dyDescent="0.45">
      <c r="A16" s="6"/>
      <c r="B16" s="538" t="s">
        <v>118</v>
      </c>
      <c r="C16" s="539"/>
      <c r="D16" s="539"/>
      <c r="E16" s="540" t="s">
        <v>119</v>
      </c>
      <c r="F16" s="541"/>
      <c r="G16" s="541"/>
      <c r="H16" s="542" t="s">
        <v>120</v>
      </c>
      <c r="I16" s="543"/>
      <c r="J16" s="6"/>
      <c r="K16" s="538" t="s">
        <v>121</v>
      </c>
      <c r="L16" s="539"/>
      <c r="M16" s="539"/>
      <c r="N16" s="540" t="s">
        <v>122</v>
      </c>
      <c r="O16" s="541"/>
      <c r="P16" s="541"/>
      <c r="Q16" s="542" t="s">
        <v>59</v>
      </c>
      <c r="R16" s="543"/>
      <c r="S16" s="7" t="s">
        <v>123</v>
      </c>
      <c r="T16" s="538" t="s">
        <v>124</v>
      </c>
      <c r="U16" s="539"/>
      <c r="V16" s="539"/>
      <c r="W16" s="540" t="s">
        <v>125</v>
      </c>
      <c r="X16" s="541"/>
      <c r="Y16" s="541"/>
      <c r="Z16" s="542" t="s">
        <v>19</v>
      </c>
      <c r="AA16" s="543"/>
    </row>
    <row r="17" spans="1:27" ht="16.5" customHeight="1" x14ac:dyDescent="0.45">
      <c r="A17" s="6"/>
      <c r="B17" s="538" t="s">
        <v>126</v>
      </c>
      <c r="C17" s="539"/>
      <c r="D17" s="539"/>
      <c r="E17" s="540" t="s">
        <v>127</v>
      </c>
      <c r="F17" s="541"/>
      <c r="G17" s="541"/>
      <c r="H17" s="542" t="s">
        <v>81</v>
      </c>
      <c r="I17" s="543"/>
      <c r="J17" s="6"/>
      <c r="K17" s="538" t="s">
        <v>128</v>
      </c>
      <c r="L17" s="539"/>
      <c r="M17" s="539"/>
      <c r="N17" s="540" t="s">
        <v>129</v>
      </c>
      <c r="O17" s="541"/>
      <c r="P17" s="541"/>
      <c r="Q17" s="542" t="s">
        <v>48</v>
      </c>
      <c r="R17" s="543"/>
      <c r="S17" s="6"/>
      <c r="T17" s="538" t="s">
        <v>130</v>
      </c>
      <c r="U17" s="539"/>
      <c r="V17" s="539"/>
      <c r="W17" s="540" t="s">
        <v>131</v>
      </c>
      <c r="X17" s="541"/>
      <c r="Y17" s="541"/>
      <c r="Z17" s="542" t="s">
        <v>19</v>
      </c>
      <c r="AA17" s="543"/>
    </row>
    <row r="18" spans="1:27" ht="16.5" customHeight="1" x14ac:dyDescent="0.45">
      <c r="A18" s="6"/>
      <c r="B18" s="538" t="s">
        <v>132</v>
      </c>
      <c r="C18" s="539"/>
      <c r="D18" s="539"/>
      <c r="E18" s="540" t="s">
        <v>133</v>
      </c>
      <c r="F18" s="541"/>
      <c r="G18" s="541"/>
      <c r="H18" s="542" t="s">
        <v>59</v>
      </c>
      <c r="I18" s="543"/>
      <c r="J18" s="6"/>
      <c r="K18" s="538" t="s">
        <v>134</v>
      </c>
      <c r="L18" s="539"/>
      <c r="M18" s="539"/>
      <c r="N18" s="540" t="s">
        <v>135</v>
      </c>
      <c r="O18" s="541"/>
      <c r="P18" s="541"/>
      <c r="Q18" s="542" t="s">
        <v>19</v>
      </c>
      <c r="R18" s="543"/>
      <c r="S18" s="6"/>
      <c r="T18" s="538" t="s">
        <v>136</v>
      </c>
      <c r="U18" s="539"/>
      <c r="V18" s="539"/>
      <c r="W18" s="540" t="s">
        <v>137</v>
      </c>
      <c r="X18" s="541"/>
      <c r="Y18" s="541"/>
      <c r="Z18" s="542" t="s">
        <v>19</v>
      </c>
      <c r="AA18" s="543"/>
    </row>
    <row r="19" spans="1:27" ht="16.5" customHeight="1" x14ac:dyDescent="0.45">
      <c r="A19" s="6"/>
      <c r="B19" s="538" t="s">
        <v>138</v>
      </c>
      <c r="C19" s="539"/>
      <c r="D19" s="539"/>
      <c r="E19" s="540" t="s">
        <v>139</v>
      </c>
      <c r="F19" s="541"/>
      <c r="G19" s="541"/>
      <c r="H19" s="542" t="s">
        <v>26</v>
      </c>
      <c r="I19" s="543"/>
      <c r="J19" s="6"/>
      <c r="K19" s="538" t="s">
        <v>140</v>
      </c>
      <c r="L19" s="539"/>
      <c r="M19" s="539"/>
      <c r="N19" s="540" t="s">
        <v>141</v>
      </c>
      <c r="O19" s="541"/>
      <c r="P19" s="541"/>
      <c r="Q19" s="542" t="s">
        <v>101</v>
      </c>
      <c r="R19" s="543"/>
      <c r="S19" s="6"/>
      <c r="T19" s="538" t="s">
        <v>142</v>
      </c>
      <c r="U19" s="539"/>
      <c r="V19" s="539"/>
      <c r="W19" s="540" t="s">
        <v>143</v>
      </c>
      <c r="X19" s="541"/>
      <c r="Y19" s="541"/>
      <c r="Z19" s="542" t="s">
        <v>37</v>
      </c>
      <c r="AA19" s="543"/>
    </row>
    <row r="20" spans="1:27" ht="16.5" customHeight="1" x14ac:dyDescent="0.45">
      <c r="A20" s="7" t="s">
        <v>144</v>
      </c>
      <c r="B20" s="538" t="s">
        <v>145</v>
      </c>
      <c r="C20" s="539"/>
      <c r="D20" s="539"/>
      <c r="E20" s="540" t="s">
        <v>146</v>
      </c>
      <c r="F20" s="541"/>
      <c r="G20" s="541"/>
      <c r="H20" s="542" t="s">
        <v>26</v>
      </c>
      <c r="I20" s="543"/>
      <c r="J20" s="6"/>
      <c r="K20" s="538" t="s">
        <v>147</v>
      </c>
      <c r="L20" s="539"/>
      <c r="M20" s="539"/>
      <c r="N20" s="540" t="s">
        <v>148</v>
      </c>
      <c r="O20" s="541"/>
      <c r="P20" s="541"/>
      <c r="Q20" s="542" t="s">
        <v>29</v>
      </c>
      <c r="R20" s="543"/>
      <c r="S20" s="6"/>
      <c r="T20" s="538" t="s">
        <v>149</v>
      </c>
      <c r="U20" s="539"/>
      <c r="V20" s="539"/>
      <c r="W20" s="540" t="s">
        <v>150</v>
      </c>
      <c r="X20" s="541"/>
      <c r="Y20" s="541"/>
      <c r="Z20" s="542" t="s">
        <v>19</v>
      </c>
      <c r="AA20" s="543"/>
    </row>
    <row r="21" spans="1:27" ht="16.5" customHeight="1" x14ac:dyDescent="0.45">
      <c r="A21" s="6"/>
      <c r="B21" s="538" t="s">
        <v>151</v>
      </c>
      <c r="C21" s="539"/>
      <c r="D21" s="539"/>
      <c r="E21" s="540" t="s">
        <v>152</v>
      </c>
      <c r="F21" s="541"/>
      <c r="G21" s="541"/>
      <c r="H21" s="542" t="s">
        <v>26</v>
      </c>
      <c r="I21" s="543"/>
      <c r="J21" s="6"/>
      <c r="K21" s="538" t="s">
        <v>153</v>
      </c>
      <c r="L21" s="539"/>
      <c r="M21" s="539"/>
      <c r="N21" s="540" t="s">
        <v>154</v>
      </c>
      <c r="O21" s="541"/>
      <c r="P21" s="541"/>
      <c r="Q21" s="542" t="s">
        <v>23</v>
      </c>
      <c r="R21" s="543"/>
      <c r="S21" s="6"/>
      <c r="T21" s="538" t="s">
        <v>155</v>
      </c>
      <c r="U21" s="539"/>
      <c r="V21" s="539"/>
      <c r="W21" s="540" t="s">
        <v>156</v>
      </c>
      <c r="X21" s="541"/>
      <c r="Y21" s="541"/>
      <c r="Z21" s="542" t="s">
        <v>26</v>
      </c>
      <c r="AA21" s="543"/>
    </row>
    <row r="22" spans="1:27" ht="16.5" customHeight="1" x14ac:dyDescent="0.45">
      <c r="A22" s="6"/>
      <c r="B22" s="538" t="s">
        <v>157</v>
      </c>
      <c r="C22" s="539"/>
      <c r="D22" s="539"/>
      <c r="E22" s="540" t="s">
        <v>158</v>
      </c>
      <c r="F22" s="541"/>
      <c r="G22" s="541"/>
      <c r="H22" s="542" t="s">
        <v>37</v>
      </c>
      <c r="I22" s="543"/>
      <c r="J22" s="6"/>
      <c r="K22" s="538" t="s">
        <v>159</v>
      </c>
      <c r="L22" s="539"/>
      <c r="M22" s="539"/>
      <c r="N22" s="540" t="s">
        <v>160</v>
      </c>
      <c r="O22" s="541"/>
      <c r="P22" s="541"/>
      <c r="Q22" s="542" t="s">
        <v>104</v>
      </c>
      <c r="R22" s="543"/>
      <c r="S22" s="6"/>
      <c r="T22" s="538" t="s">
        <v>161</v>
      </c>
      <c r="U22" s="539"/>
      <c r="V22" s="539"/>
      <c r="W22" s="540" t="s">
        <v>162</v>
      </c>
      <c r="X22" s="541"/>
      <c r="Y22" s="541"/>
      <c r="Z22" s="542" t="s">
        <v>101</v>
      </c>
      <c r="AA22" s="543"/>
    </row>
    <row r="23" spans="1:27" ht="16.5" customHeight="1" x14ac:dyDescent="0.45">
      <c r="A23" s="6"/>
      <c r="B23" s="538" t="s">
        <v>163</v>
      </c>
      <c r="C23" s="539"/>
      <c r="D23" s="539"/>
      <c r="E23" s="540" t="s">
        <v>164</v>
      </c>
      <c r="F23" s="541"/>
      <c r="G23" s="541"/>
      <c r="H23" s="542" t="s">
        <v>48</v>
      </c>
      <c r="I23" s="543"/>
      <c r="J23" s="6"/>
      <c r="K23" s="538" t="s">
        <v>165</v>
      </c>
      <c r="L23" s="539"/>
      <c r="M23" s="539"/>
      <c r="N23" s="540" t="s">
        <v>166</v>
      </c>
      <c r="O23" s="541"/>
      <c r="P23" s="541"/>
      <c r="Q23" s="542" t="s">
        <v>91</v>
      </c>
      <c r="R23" s="543"/>
      <c r="S23" s="6"/>
      <c r="T23" s="538" t="s">
        <v>167</v>
      </c>
      <c r="U23" s="539"/>
      <c r="V23" s="539"/>
      <c r="W23" s="540" t="s">
        <v>168</v>
      </c>
      <c r="X23" s="541"/>
      <c r="Y23" s="541"/>
      <c r="Z23" s="542" t="s">
        <v>23</v>
      </c>
      <c r="AA23" s="543"/>
    </row>
    <row r="24" spans="1:27" ht="16.5" customHeight="1" x14ac:dyDescent="0.45">
      <c r="A24" s="6"/>
      <c r="B24" s="538" t="s">
        <v>169</v>
      </c>
      <c r="C24" s="539"/>
      <c r="D24" s="539"/>
      <c r="E24" s="540" t="s">
        <v>170</v>
      </c>
      <c r="F24" s="541"/>
      <c r="G24" s="541"/>
      <c r="H24" s="542" t="s">
        <v>68</v>
      </c>
      <c r="I24" s="543"/>
      <c r="J24" s="6"/>
      <c r="K24" s="538" t="s">
        <v>171</v>
      </c>
      <c r="L24" s="539"/>
      <c r="M24" s="539"/>
      <c r="N24" s="540" t="s">
        <v>172</v>
      </c>
      <c r="O24" s="541"/>
      <c r="P24" s="541"/>
      <c r="Q24" s="542" t="s">
        <v>71</v>
      </c>
      <c r="R24" s="543"/>
      <c r="S24" s="6"/>
      <c r="T24" s="538" t="s">
        <v>173</v>
      </c>
      <c r="U24" s="539"/>
      <c r="V24" s="539"/>
      <c r="W24" s="540" t="s">
        <v>174</v>
      </c>
      <c r="X24" s="541"/>
      <c r="Y24" s="541"/>
      <c r="Z24" s="542" t="s">
        <v>37</v>
      </c>
      <c r="AA24" s="543"/>
    </row>
    <row r="25" spans="1:27" ht="16.5" customHeight="1" x14ac:dyDescent="0.45">
      <c r="A25" s="7" t="s">
        <v>175</v>
      </c>
      <c r="B25" s="538" t="s">
        <v>176</v>
      </c>
      <c r="C25" s="539"/>
      <c r="D25" s="539"/>
      <c r="E25" s="540" t="s">
        <v>177</v>
      </c>
      <c r="F25" s="541"/>
      <c r="G25" s="541"/>
      <c r="H25" s="542" t="s">
        <v>81</v>
      </c>
      <c r="I25" s="543"/>
      <c r="J25" s="6"/>
      <c r="K25" s="538" t="s">
        <v>178</v>
      </c>
      <c r="L25" s="539"/>
      <c r="M25" s="539"/>
      <c r="N25" s="540" t="s">
        <v>179</v>
      </c>
      <c r="O25" s="541"/>
      <c r="P25" s="541"/>
      <c r="Q25" s="542" t="s">
        <v>84</v>
      </c>
      <c r="R25" s="543"/>
      <c r="S25" s="6"/>
      <c r="T25" s="538" t="s">
        <v>180</v>
      </c>
      <c r="U25" s="539"/>
      <c r="V25" s="539"/>
      <c r="W25" s="540" t="s">
        <v>181</v>
      </c>
      <c r="X25" s="541"/>
      <c r="Y25" s="541"/>
      <c r="Z25" s="542" t="s">
        <v>48</v>
      </c>
      <c r="AA25" s="543"/>
    </row>
    <row r="26" spans="1:27" ht="16.5" customHeight="1" x14ac:dyDescent="0.45">
      <c r="A26" s="6"/>
      <c r="B26" s="538" t="s">
        <v>182</v>
      </c>
      <c r="C26" s="539"/>
      <c r="D26" s="539"/>
      <c r="E26" s="540" t="s">
        <v>177</v>
      </c>
      <c r="F26" s="541"/>
      <c r="G26" s="541"/>
      <c r="H26" s="542" t="s">
        <v>56</v>
      </c>
      <c r="I26" s="543"/>
      <c r="J26" s="6"/>
      <c r="K26" s="538" t="s">
        <v>183</v>
      </c>
      <c r="L26" s="539"/>
      <c r="M26" s="539"/>
      <c r="N26" s="540" t="s">
        <v>184</v>
      </c>
      <c r="O26" s="541"/>
      <c r="P26" s="541"/>
      <c r="Q26" s="542" t="s">
        <v>120</v>
      </c>
      <c r="R26" s="543"/>
      <c r="S26" s="7" t="s">
        <v>185</v>
      </c>
      <c r="T26" s="538" t="s">
        <v>186</v>
      </c>
      <c r="U26" s="539"/>
      <c r="V26" s="539"/>
      <c r="W26" s="540" t="s">
        <v>187</v>
      </c>
      <c r="X26" s="541"/>
      <c r="Y26" s="541"/>
      <c r="Z26" s="542" t="s">
        <v>68</v>
      </c>
      <c r="AA26" s="543"/>
    </row>
    <row r="27" spans="1:27" ht="16.5" customHeight="1" x14ac:dyDescent="0.45">
      <c r="A27" s="6"/>
      <c r="B27" s="538" t="s">
        <v>188</v>
      </c>
      <c r="C27" s="539"/>
      <c r="D27" s="539"/>
      <c r="E27" s="540" t="s">
        <v>189</v>
      </c>
      <c r="F27" s="541"/>
      <c r="G27" s="541"/>
      <c r="H27" s="542" t="s">
        <v>120</v>
      </c>
      <c r="I27" s="543"/>
      <c r="J27" s="6"/>
      <c r="K27" s="538" t="s">
        <v>190</v>
      </c>
      <c r="L27" s="539"/>
      <c r="M27" s="539"/>
      <c r="N27" s="540" t="s">
        <v>191</v>
      </c>
      <c r="O27" s="541"/>
      <c r="P27" s="541"/>
      <c r="Q27" s="542" t="s">
        <v>48</v>
      </c>
      <c r="R27" s="543"/>
      <c r="S27" s="6"/>
      <c r="T27" s="538" t="s">
        <v>192</v>
      </c>
      <c r="U27" s="539"/>
      <c r="V27" s="539"/>
      <c r="W27" s="540" t="s">
        <v>193</v>
      </c>
      <c r="X27" s="541"/>
      <c r="Y27" s="541"/>
      <c r="Z27" s="542" t="s">
        <v>84</v>
      </c>
      <c r="AA27" s="543"/>
    </row>
    <row r="28" spans="1:27" ht="16.5" customHeight="1" x14ac:dyDescent="0.45">
      <c r="A28" s="6"/>
      <c r="B28" s="538" t="s">
        <v>194</v>
      </c>
      <c r="C28" s="539"/>
      <c r="D28" s="539"/>
      <c r="E28" s="540" t="s">
        <v>195</v>
      </c>
      <c r="F28" s="541"/>
      <c r="G28" s="541"/>
      <c r="H28" s="542" t="s">
        <v>120</v>
      </c>
      <c r="I28" s="543"/>
      <c r="J28" s="6"/>
      <c r="K28" s="538" t="s">
        <v>196</v>
      </c>
      <c r="L28" s="539"/>
      <c r="M28" s="539"/>
      <c r="N28" s="540" t="s">
        <v>197</v>
      </c>
      <c r="O28" s="541"/>
      <c r="P28" s="541"/>
      <c r="Q28" s="542" t="s">
        <v>26</v>
      </c>
      <c r="R28" s="543"/>
      <c r="S28" s="6"/>
      <c r="T28" s="538" t="s">
        <v>198</v>
      </c>
      <c r="U28" s="539"/>
      <c r="V28" s="539"/>
      <c r="W28" s="540" t="s">
        <v>199</v>
      </c>
      <c r="X28" s="541"/>
      <c r="Y28" s="541"/>
      <c r="Z28" s="542" t="s">
        <v>19</v>
      </c>
      <c r="AA28" s="543"/>
    </row>
    <row r="29" spans="1:27" ht="16.5" customHeight="1" x14ac:dyDescent="0.45">
      <c r="A29" s="6"/>
      <c r="B29" s="538" t="s">
        <v>200</v>
      </c>
      <c r="C29" s="539"/>
      <c r="D29" s="539"/>
      <c r="E29" s="540" t="s">
        <v>201</v>
      </c>
      <c r="F29" s="541"/>
      <c r="G29" s="541"/>
      <c r="H29" s="542" t="s">
        <v>37</v>
      </c>
      <c r="I29" s="543"/>
      <c r="J29" s="6"/>
      <c r="K29" s="538" t="s">
        <v>202</v>
      </c>
      <c r="L29" s="539"/>
      <c r="M29" s="539"/>
      <c r="N29" s="540" t="s">
        <v>203</v>
      </c>
      <c r="O29" s="541"/>
      <c r="P29" s="541"/>
      <c r="Q29" s="542" t="s">
        <v>37</v>
      </c>
      <c r="R29" s="543"/>
      <c r="S29" s="6"/>
      <c r="T29" s="538" t="s">
        <v>204</v>
      </c>
      <c r="U29" s="539"/>
      <c r="V29" s="539"/>
      <c r="W29" s="540" t="s">
        <v>205</v>
      </c>
      <c r="X29" s="541"/>
      <c r="Y29" s="541"/>
      <c r="Z29" s="542" t="s">
        <v>29</v>
      </c>
      <c r="AA29" s="543"/>
    </row>
    <row r="30" spans="1:27" ht="16.5" customHeight="1" x14ac:dyDescent="0.45">
      <c r="A30" s="6"/>
      <c r="B30" s="538" t="s">
        <v>206</v>
      </c>
      <c r="C30" s="539"/>
      <c r="D30" s="539"/>
      <c r="E30" s="540" t="s">
        <v>207</v>
      </c>
      <c r="F30" s="541"/>
      <c r="G30" s="541"/>
      <c r="H30" s="542" t="s">
        <v>64</v>
      </c>
      <c r="I30" s="543"/>
      <c r="J30" s="7" t="s">
        <v>208</v>
      </c>
      <c r="K30" s="538" t="s">
        <v>209</v>
      </c>
      <c r="L30" s="539"/>
      <c r="M30" s="539"/>
      <c r="N30" s="540" t="s">
        <v>210</v>
      </c>
      <c r="O30" s="541"/>
      <c r="P30" s="541"/>
      <c r="Q30" s="542" t="s">
        <v>59</v>
      </c>
      <c r="R30" s="543"/>
      <c r="S30" s="7" t="s">
        <v>211</v>
      </c>
      <c r="T30" s="538" t="s">
        <v>212</v>
      </c>
      <c r="U30" s="539"/>
      <c r="V30" s="539"/>
      <c r="W30" s="540" t="s">
        <v>213</v>
      </c>
      <c r="X30" s="541"/>
      <c r="Y30" s="541"/>
      <c r="Z30" s="542" t="s">
        <v>78</v>
      </c>
      <c r="AA30" s="543"/>
    </row>
    <row r="31" spans="1:27" ht="16.5" customHeight="1" x14ac:dyDescent="0.45">
      <c r="A31" s="6"/>
      <c r="B31" s="538" t="s">
        <v>214</v>
      </c>
      <c r="C31" s="539"/>
      <c r="D31" s="539"/>
      <c r="E31" s="540" t="s">
        <v>215</v>
      </c>
      <c r="F31" s="541"/>
      <c r="G31" s="541"/>
      <c r="H31" s="542" t="s">
        <v>104</v>
      </c>
      <c r="I31" s="543"/>
      <c r="J31" s="6"/>
      <c r="K31" s="538" t="s">
        <v>216</v>
      </c>
      <c r="L31" s="539"/>
      <c r="M31" s="539"/>
      <c r="N31" s="540" t="s">
        <v>217</v>
      </c>
      <c r="O31" s="541"/>
      <c r="P31" s="541"/>
      <c r="Q31" s="542" t="s">
        <v>26</v>
      </c>
      <c r="R31" s="543"/>
      <c r="S31" s="7" t="s">
        <v>218</v>
      </c>
      <c r="T31" s="538" t="s">
        <v>219</v>
      </c>
      <c r="U31" s="539"/>
      <c r="V31" s="539"/>
      <c r="W31" s="540" t="s">
        <v>220</v>
      </c>
      <c r="X31" s="541"/>
      <c r="Y31" s="541"/>
      <c r="Z31" s="542" t="s">
        <v>84</v>
      </c>
      <c r="AA31" s="543"/>
    </row>
    <row r="32" spans="1:27" ht="16.5" customHeight="1" x14ac:dyDescent="0.45">
      <c r="A32" s="7" t="s">
        <v>221</v>
      </c>
      <c r="B32" s="538" t="s">
        <v>222</v>
      </c>
      <c r="C32" s="539"/>
      <c r="D32" s="539"/>
      <c r="E32" s="540" t="s">
        <v>223</v>
      </c>
      <c r="F32" s="541"/>
      <c r="G32" s="541"/>
      <c r="H32" s="542" t="s">
        <v>51</v>
      </c>
      <c r="I32" s="543"/>
      <c r="J32" s="7" t="s">
        <v>224</v>
      </c>
      <c r="K32" s="538" t="s">
        <v>225</v>
      </c>
      <c r="L32" s="539"/>
      <c r="M32" s="539"/>
      <c r="N32" s="540" t="s">
        <v>226</v>
      </c>
      <c r="O32" s="541"/>
      <c r="P32" s="541"/>
      <c r="Q32" s="542" t="s">
        <v>81</v>
      </c>
      <c r="R32" s="543"/>
      <c r="S32" s="6"/>
      <c r="T32" s="538" t="s">
        <v>227</v>
      </c>
      <c r="U32" s="539"/>
      <c r="V32" s="539"/>
      <c r="W32" s="540" t="s">
        <v>228</v>
      </c>
      <c r="X32" s="541"/>
      <c r="Y32" s="541"/>
      <c r="Z32" s="542" t="s">
        <v>68</v>
      </c>
      <c r="AA32" s="543"/>
    </row>
    <row r="33" spans="1:27" ht="16.5" customHeight="1" x14ac:dyDescent="0.45">
      <c r="A33" s="6"/>
      <c r="B33" s="538" t="s">
        <v>229</v>
      </c>
      <c r="C33" s="539"/>
      <c r="D33" s="539"/>
      <c r="E33" s="540" t="s">
        <v>230</v>
      </c>
      <c r="F33" s="541"/>
      <c r="G33" s="541"/>
      <c r="H33" s="542" t="s">
        <v>23</v>
      </c>
      <c r="I33" s="543"/>
      <c r="J33" s="7" t="s">
        <v>231</v>
      </c>
      <c r="K33" s="538" t="s">
        <v>232</v>
      </c>
      <c r="L33" s="539"/>
      <c r="M33" s="539"/>
      <c r="N33" s="540" t="s">
        <v>233</v>
      </c>
      <c r="O33" s="541"/>
      <c r="P33" s="541"/>
      <c r="Q33" s="542" t="s">
        <v>88</v>
      </c>
      <c r="R33" s="543"/>
      <c r="S33" s="6"/>
      <c r="T33" s="538" t="s">
        <v>234</v>
      </c>
      <c r="U33" s="539"/>
      <c r="V33" s="539"/>
      <c r="W33" s="540" t="s">
        <v>235</v>
      </c>
      <c r="X33" s="541"/>
      <c r="Y33" s="541"/>
      <c r="Z33" s="542" t="s">
        <v>19</v>
      </c>
      <c r="AA33" s="543"/>
    </row>
    <row r="34" spans="1:27" ht="16.5" customHeight="1" x14ac:dyDescent="0.45">
      <c r="A34" s="6"/>
      <c r="B34" s="538" t="s">
        <v>236</v>
      </c>
      <c r="C34" s="539"/>
      <c r="D34" s="539"/>
      <c r="E34" s="540" t="s">
        <v>237</v>
      </c>
      <c r="F34" s="541"/>
      <c r="G34" s="541"/>
      <c r="H34" s="542" t="s">
        <v>81</v>
      </c>
      <c r="I34" s="543"/>
      <c r="J34" s="7" t="s">
        <v>238</v>
      </c>
      <c r="K34" s="538" t="s">
        <v>239</v>
      </c>
      <c r="L34" s="539"/>
      <c r="M34" s="539"/>
      <c r="N34" s="540" t="s">
        <v>240</v>
      </c>
      <c r="O34" s="541"/>
      <c r="P34" s="541"/>
      <c r="Q34" s="542" t="s">
        <v>48</v>
      </c>
      <c r="R34" s="543"/>
      <c r="S34" s="6"/>
      <c r="T34" s="538" t="s">
        <v>241</v>
      </c>
      <c r="U34" s="539"/>
      <c r="V34" s="539"/>
      <c r="W34" s="540" t="s">
        <v>242</v>
      </c>
      <c r="X34" s="541"/>
      <c r="Y34" s="541"/>
      <c r="Z34" s="542" t="s">
        <v>56</v>
      </c>
      <c r="AA34" s="543"/>
    </row>
    <row r="35" spans="1:27" ht="16.5" customHeight="1" x14ac:dyDescent="0.45">
      <c r="A35" s="6"/>
      <c r="B35" s="538" t="s">
        <v>243</v>
      </c>
      <c r="C35" s="539"/>
      <c r="D35" s="539"/>
      <c r="E35" s="540" t="s">
        <v>244</v>
      </c>
      <c r="F35" s="541"/>
      <c r="G35" s="541"/>
      <c r="H35" s="542" t="s">
        <v>64</v>
      </c>
      <c r="I35" s="543"/>
      <c r="J35" s="6"/>
      <c r="K35" s="538" t="s">
        <v>245</v>
      </c>
      <c r="L35" s="539"/>
      <c r="M35" s="539"/>
      <c r="N35" s="540" t="s">
        <v>246</v>
      </c>
      <c r="O35" s="541"/>
      <c r="P35" s="541"/>
      <c r="Q35" s="542" t="s">
        <v>19</v>
      </c>
      <c r="R35" s="543"/>
      <c r="S35" s="6"/>
      <c r="T35" s="538" t="s">
        <v>247</v>
      </c>
      <c r="U35" s="539"/>
      <c r="V35" s="539"/>
      <c r="W35" s="540" t="s">
        <v>248</v>
      </c>
      <c r="X35" s="541"/>
      <c r="Y35" s="541"/>
      <c r="Z35" s="542" t="s">
        <v>48</v>
      </c>
      <c r="AA35" s="543"/>
    </row>
    <row r="36" spans="1:27" ht="16.5" customHeight="1" x14ac:dyDescent="0.45">
      <c r="A36" s="6"/>
      <c r="B36" s="538" t="s">
        <v>249</v>
      </c>
      <c r="C36" s="539"/>
      <c r="D36" s="539"/>
      <c r="E36" s="540" t="s">
        <v>250</v>
      </c>
      <c r="F36" s="541"/>
      <c r="G36" s="541"/>
      <c r="H36" s="542" t="s">
        <v>51</v>
      </c>
      <c r="I36" s="543"/>
      <c r="J36" s="6"/>
      <c r="K36" s="538" t="s">
        <v>251</v>
      </c>
      <c r="L36" s="539"/>
      <c r="M36" s="539"/>
      <c r="N36" s="540" t="s">
        <v>252</v>
      </c>
      <c r="O36" s="541"/>
      <c r="P36" s="541"/>
      <c r="Q36" s="542" t="s">
        <v>26</v>
      </c>
      <c r="R36" s="543"/>
      <c r="S36" s="7" t="s">
        <v>253</v>
      </c>
      <c r="T36" s="538" t="s">
        <v>254</v>
      </c>
      <c r="U36" s="539"/>
      <c r="V36" s="539"/>
      <c r="W36" s="540" t="s">
        <v>255</v>
      </c>
      <c r="X36" s="541"/>
      <c r="Y36" s="541"/>
      <c r="Z36" s="542" t="s">
        <v>48</v>
      </c>
      <c r="AA36" s="543"/>
    </row>
    <row r="37" spans="1:27" ht="16.5" customHeight="1" x14ac:dyDescent="0.45">
      <c r="A37" s="6"/>
      <c r="B37" s="538" t="s">
        <v>256</v>
      </c>
      <c r="C37" s="539"/>
      <c r="D37" s="539"/>
      <c r="E37" s="540" t="s">
        <v>257</v>
      </c>
      <c r="F37" s="541"/>
      <c r="G37" s="541"/>
      <c r="H37" s="542" t="s">
        <v>84</v>
      </c>
      <c r="I37" s="543"/>
      <c r="J37" s="6"/>
      <c r="K37" s="538" t="s">
        <v>258</v>
      </c>
      <c r="L37" s="539"/>
      <c r="M37" s="539"/>
      <c r="N37" s="540" t="s">
        <v>259</v>
      </c>
      <c r="O37" s="541"/>
      <c r="P37" s="541"/>
      <c r="Q37" s="542" t="s">
        <v>51</v>
      </c>
      <c r="R37" s="543"/>
      <c r="S37" s="6"/>
      <c r="T37" s="538" t="s">
        <v>260</v>
      </c>
      <c r="U37" s="539"/>
      <c r="V37" s="539"/>
      <c r="W37" s="540" t="s">
        <v>261</v>
      </c>
      <c r="X37" s="541"/>
      <c r="Y37" s="541"/>
      <c r="Z37" s="542" t="s">
        <v>104</v>
      </c>
      <c r="AA37" s="543"/>
    </row>
    <row r="38" spans="1:27" ht="16.5" customHeight="1" x14ac:dyDescent="0.45">
      <c r="A38" s="6"/>
      <c r="B38" s="538" t="s">
        <v>262</v>
      </c>
      <c r="C38" s="539"/>
      <c r="D38" s="539"/>
      <c r="E38" s="540" t="s">
        <v>263</v>
      </c>
      <c r="F38" s="541"/>
      <c r="G38" s="541"/>
      <c r="H38" s="542" t="s">
        <v>29</v>
      </c>
      <c r="I38" s="543"/>
      <c r="J38" s="6"/>
      <c r="K38" s="538" t="s">
        <v>264</v>
      </c>
      <c r="L38" s="539"/>
      <c r="M38" s="539"/>
      <c r="N38" s="540" t="s">
        <v>265</v>
      </c>
      <c r="O38" s="541"/>
      <c r="P38" s="541"/>
      <c r="Q38" s="542" t="s">
        <v>88</v>
      </c>
      <c r="R38" s="543"/>
      <c r="S38" s="6"/>
      <c r="T38" s="538" t="s">
        <v>266</v>
      </c>
      <c r="U38" s="539"/>
      <c r="V38" s="539"/>
      <c r="W38" s="540" t="s">
        <v>267</v>
      </c>
      <c r="X38" s="541"/>
      <c r="Y38" s="541"/>
      <c r="Z38" s="542" t="s">
        <v>59</v>
      </c>
      <c r="AA38" s="543"/>
    </row>
    <row r="39" spans="1:27" ht="16.5" customHeight="1" x14ac:dyDescent="0.45">
      <c r="A39" s="6"/>
      <c r="B39" s="538" t="s">
        <v>268</v>
      </c>
      <c r="C39" s="539"/>
      <c r="D39" s="539"/>
      <c r="E39" s="540" t="s">
        <v>269</v>
      </c>
      <c r="F39" s="541"/>
      <c r="G39" s="541"/>
      <c r="H39" s="542" t="s">
        <v>101</v>
      </c>
      <c r="I39" s="543"/>
      <c r="J39" s="7" t="s">
        <v>270</v>
      </c>
      <c r="K39" s="538" t="s">
        <v>271</v>
      </c>
      <c r="L39" s="539"/>
      <c r="M39" s="539"/>
      <c r="N39" s="540" t="s">
        <v>272</v>
      </c>
      <c r="O39" s="541"/>
      <c r="P39" s="541"/>
      <c r="Q39" s="542" t="s">
        <v>68</v>
      </c>
      <c r="R39" s="543"/>
      <c r="S39" s="6"/>
      <c r="T39" s="538" t="s">
        <v>273</v>
      </c>
      <c r="U39" s="539"/>
      <c r="V39" s="539"/>
      <c r="W39" s="540" t="s">
        <v>274</v>
      </c>
      <c r="X39" s="541"/>
      <c r="Y39" s="541"/>
      <c r="Z39" s="542" t="s">
        <v>84</v>
      </c>
      <c r="AA39" s="543"/>
    </row>
    <row r="40" spans="1:27" ht="16.5" customHeight="1" x14ac:dyDescent="0.45">
      <c r="A40" s="6"/>
      <c r="B40" s="538" t="s">
        <v>275</v>
      </c>
      <c r="C40" s="539"/>
      <c r="D40" s="539"/>
      <c r="E40" s="540" t="s">
        <v>276</v>
      </c>
      <c r="F40" s="541"/>
      <c r="G40" s="541"/>
      <c r="H40" s="542" t="s">
        <v>48</v>
      </c>
      <c r="I40" s="543"/>
      <c r="J40" s="6"/>
      <c r="K40" s="538" t="s">
        <v>277</v>
      </c>
      <c r="L40" s="539"/>
      <c r="M40" s="539"/>
      <c r="N40" s="540" t="s">
        <v>278</v>
      </c>
      <c r="O40" s="541"/>
      <c r="P40" s="541"/>
      <c r="Q40" s="542" t="s">
        <v>120</v>
      </c>
      <c r="R40" s="543"/>
      <c r="S40" s="7" t="s">
        <v>279</v>
      </c>
      <c r="T40" s="538" t="s">
        <v>280</v>
      </c>
      <c r="U40" s="539"/>
      <c r="V40" s="539"/>
      <c r="W40" s="540" t="s">
        <v>281</v>
      </c>
      <c r="X40" s="541"/>
      <c r="Y40" s="541"/>
      <c r="Z40" s="542" t="s">
        <v>26</v>
      </c>
      <c r="AA40" s="543"/>
    </row>
    <row r="41" spans="1:27" ht="16.5" customHeight="1" x14ac:dyDescent="0.45">
      <c r="A41" s="6"/>
      <c r="B41" s="538" t="s">
        <v>282</v>
      </c>
      <c r="C41" s="539"/>
      <c r="D41" s="539"/>
      <c r="E41" s="540" t="s">
        <v>283</v>
      </c>
      <c r="F41" s="541"/>
      <c r="G41" s="541"/>
      <c r="H41" s="542" t="s">
        <v>81</v>
      </c>
      <c r="I41" s="543"/>
      <c r="J41" s="7" t="s">
        <v>284</v>
      </c>
      <c r="K41" s="538" t="s">
        <v>285</v>
      </c>
      <c r="L41" s="539"/>
      <c r="M41" s="539"/>
      <c r="N41" s="540" t="s">
        <v>286</v>
      </c>
      <c r="O41" s="541"/>
      <c r="P41" s="541"/>
      <c r="Q41" s="542" t="s">
        <v>26</v>
      </c>
      <c r="R41" s="543"/>
      <c r="S41" s="6"/>
      <c r="T41" s="538" t="s">
        <v>287</v>
      </c>
      <c r="U41" s="539"/>
      <c r="V41" s="539"/>
      <c r="W41" s="540" t="s">
        <v>288</v>
      </c>
      <c r="X41" s="541"/>
      <c r="Y41" s="541"/>
      <c r="Z41" s="542" t="s">
        <v>19</v>
      </c>
      <c r="AA41" s="543"/>
    </row>
    <row r="42" spans="1:27" ht="16.5" customHeight="1" x14ac:dyDescent="0.45">
      <c r="A42" s="6"/>
      <c r="B42" s="538" t="s">
        <v>289</v>
      </c>
      <c r="C42" s="539"/>
      <c r="D42" s="539"/>
      <c r="E42" s="540" t="s">
        <v>290</v>
      </c>
      <c r="F42" s="541"/>
      <c r="G42" s="541"/>
      <c r="H42" s="542" t="s">
        <v>48</v>
      </c>
      <c r="I42" s="543"/>
      <c r="J42" s="6"/>
      <c r="K42" s="538" t="s">
        <v>291</v>
      </c>
      <c r="L42" s="539"/>
      <c r="M42" s="539"/>
      <c r="N42" s="540" t="s">
        <v>292</v>
      </c>
      <c r="O42" s="541"/>
      <c r="P42" s="541"/>
      <c r="Q42" s="542" t="s">
        <v>23</v>
      </c>
      <c r="R42" s="543"/>
      <c r="S42" s="7" t="s">
        <v>293</v>
      </c>
      <c r="T42" s="538" t="s">
        <v>294</v>
      </c>
      <c r="U42" s="539"/>
      <c r="V42" s="539"/>
      <c r="W42" s="540" t="s">
        <v>295</v>
      </c>
      <c r="X42" s="541"/>
      <c r="Y42" s="541"/>
      <c r="Z42" s="542" t="s">
        <v>91</v>
      </c>
      <c r="AA42" s="543"/>
    </row>
    <row r="43" spans="1:27" ht="16.5" customHeight="1" x14ac:dyDescent="0.45">
      <c r="A43" s="6"/>
      <c r="B43" s="538" t="s">
        <v>296</v>
      </c>
      <c r="C43" s="539"/>
      <c r="D43" s="539"/>
      <c r="E43" s="540" t="s">
        <v>297</v>
      </c>
      <c r="F43" s="541"/>
      <c r="G43" s="541"/>
      <c r="H43" s="542" t="s">
        <v>104</v>
      </c>
      <c r="I43" s="543"/>
      <c r="J43" s="6"/>
      <c r="K43" s="538" t="s">
        <v>298</v>
      </c>
      <c r="L43" s="539"/>
      <c r="M43" s="539"/>
      <c r="N43" s="540" t="s">
        <v>299</v>
      </c>
      <c r="O43" s="541"/>
      <c r="P43" s="541"/>
      <c r="Q43" s="542" t="s">
        <v>71</v>
      </c>
      <c r="R43" s="543"/>
      <c r="S43" s="6"/>
      <c r="T43" s="538" t="s">
        <v>300</v>
      </c>
      <c r="U43" s="539"/>
      <c r="V43" s="539"/>
      <c r="W43" s="540" t="s">
        <v>301</v>
      </c>
      <c r="X43" s="541"/>
      <c r="Y43" s="541"/>
      <c r="Z43" s="542" t="s">
        <v>88</v>
      </c>
      <c r="AA43" s="543"/>
    </row>
    <row r="44" spans="1:27" ht="16.5" customHeight="1" x14ac:dyDescent="0.45">
      <c r="A44" s="7" t="s">
        <v>302</v>
      </c>
      <c r="B44" s="538" t="s">
        <v>303</v>
      </c>
      <c r="C44" s="539"/>
      <c r="D44" s="539"/>
      <c r="E44" s="540" t="s">
        <v>304</v>
      </c>
      <c r="F44" s="541"/>
      <c r="G44" s="541"/>
      <c r="H44" s="542" t="s">
        <v>19</v>
      </c>
      <c r="I44" s="543"/>
      <c r="J44" s="7" t="s">
        <v>305</v>
      </c>
      <c r="K44" s="538" t="s">
        <v>306</v>
      </c>
      <c r="L44" s="539"/>
      <c r="M44" s="539"/>
      <c r="N44" s="540" t="s">
        <v>307</v>
      </c>
      <c r="O44" s="541"/>
      <c r="P44" s="541"/>
      <c r="Q44" s="542" t="s">
        <v>104</v>
      </c>
      <c r="R44" s="543"/>
      <c r="S44" s="7" t="s">
        <v>308</v>
      </c>
      <c r="T44" s="538" t="s">
        <v>309</v>
      </c>
      <c r="U44" s="539"/>
      <c r="V44" s="539"/>
      <c r="W44" s="540" t="s">
        <v>310</v>
      </c>
      <c r="X44" s="541"/>
      <c r="Y44" s="541"/>
      <c r="Z44" s="542" t="s">
        <v>48</v>
      </c>
      <c r="AA44" s="543"/>
    </row>
    <row r="45" spans="1:27" ht="16.5" customHeight="1" x14ac:dyDescent="0.45">
      <c r="A45" s="6"/>
      <c r="B45" s="538" t="s">
        <v>311</v>
      </c>
      <c r="C45" s="539"/>
      <c r="D45" s="539"/>
      <c r="E45" s="540" t="s">
        <v>312</v>
      </c>
      <c r="F45" s="541"/>
      <c r="G45" s="541"/>
      <c r="H45" s="542" t="s">
        <v>48</v>
      </c>
      <c r="I45" s="543"/>
      <c r="J45" s="6"/>
      <c r="K45" s="538" t="s">
        <v>313</v>
      </c>
      <c r="L45" s="539"/>
      <c r="M45" s="539"/>
      <c r="N45" s="540" t="s">
        <v>314</v>
      </c>
      <c r="O45" s="541"/>
      <c r="P45" s="541"/>
      <c r="Q45" s="542" t="s">
        <v>71</v>
      </c>
      <c r="R45" s="543"/>
      <c r="S45" s="7" t="s">
        <v>315</v>
      </c>
      <c r="T45" s="538" t="s">
        <v>316</v>
      </c>
      <c r="U45" s="539"/>
      <c r="V45" s="539"/>
      <c r="W45" s="540" t="s">
        <v>317</v>
      </c>
      <c r="X45" s="541"/>
      <c r="Y45" s="541"/>
      <c r="Z45" s="542" t="s">
        <v>68</v>
      </c>
      <c r="AA45" s="543"/>
    </row>
    <row r="46" spans="1:27" ht="16.5" customHeight="1" x14ac:dyDescent="0.45">
      <c r="A46" s="6"/>
      <c r="B46" s="538" t="s">
        <v>318</v>
      </c>
      <c r="C46" s="539"/>
      <c r="D46" s="539"/>
      <c r="E46" s="540" t="s">
        <v>319</v>
      </c>
      <c r="F46" s="541"/>
      <c r="G46" s="541"/>
      <c r="H46" s="542" t="s">
        <v>26</v>
      </c>
      <c r="I46" s="543"/>
      <c r="J46" s="7" t="s">
        <v>320</v>
      </c>
      <c r="K46" s="538" t="s">
        <v>321</v>
      </c>
      <c r="L46" s="539"/>
      <c r="M46" s="539"/>
      <c r="N46" s="540" t="s">
        <v>322</v>
      </c>
      <c r="O46" s="541"/>
      <c r="P46" s="541"/>
      <c r="Q46" s="542" t="s">
        <v>120</v>
      </c>
      <c r="R46" s="543"/>
      <c r="S46" s="6"/>
      <c r="T46" s="538" t="s">
        <v>323</v>
      </c>
      <c r="U46" s="539"/>
      <c r="V46" s="539"/>
      <c r="W46" s="540" t="s">
        <v>324</v>
      </c>
      <c r="X46" s="541"/>
      <c r="Y46" s="541"/>
      <c r="Z46" s="542" t="s">
        <v>84</v>
      </c>
      <c r="AA46" s="543"/>
    </row>
    <row r="47" spans="1:27" ht="16.5" customHeight="1" x14ac:dyDescent="0.45">
      <c r="A47" s="6"/>
      <c r="B47" s="538" t="s">
        <v>325</v>
      </c>
      <c r="C47" s="539"/>
      <c r="D47" s="539"/>
      <c r="E47" s="540" t="s">
        <v>326</v>
      </c>
      <c r="F47" s="541"/>
      <c r="G47" s="541"/>
      <c r="H47" s="542" t="s">
        <v>81</v>
      </c>
      <c r="I47" s="543"/>
      <c r="J47" s="6"/>
      <c r="K47" s="538" t="s">
        <v>327</v>
      </c>
      <c r="L47" s="539"/>
      <c r="M47" s="539"/>
      <c r="N47" s="540" t="s">
        <v>328</v>
      </c>
      <c r="O47" s="541"/>
      <c r="P47" s="541"/>
      <c r="Q47" s="542" t="s">
        <v>19</v>
      </c>
      <c r="R47" s="543"/>
      <c r="S47" s="6"/>
      <c r="T47" s="538" t="s">
        <v>329</v>
      </c>
      <c r="U47" s="539"/>
      <c r="V47" s="539"/>
      <c r="W47" s="540" t="s">
        <v>330</v>
      </c>
      <c r="X47" s="541"/>
      <c r="Y47" s="541"/>
      <c r="Z47" s="542" t="s">
        <v>51</v>
      </c>
      <c r="AA47" s="543"/>
    </row>
    <row r="48" spans="1:27" ht="16.5" customHeight="1" x14ac:dyDescent="0.45">
      <c r="A48" s="6"/>
      <c r="B48" s="538" t="s">
        <v>331</v>
      </c>
      <c r="C48" s="539"/>
      <c r="D48" s="539"/>
      <c r="E48" s="540" t="s">
        <v>332</v>
      </c>
      <c r="F48" s="541"/>
      <c r="G48" s="541"/>
      <c r="H48" s="542" t="s">
        <v>19</v>
      </c>
      <c r="I48" s="543"/>
      <c r="J48" s="6"/>
      <c r="K48" s="538" t="s">
        <v>333</v>
      </c>
      <c r="L48" s="539"/>
      <c r="M48" s="539"/>
      <c r="N48" s="540" t="s">
        <v>334</v>
      </c>
      <c r="O48" s="541"/>
      <c r="P48" s="541"/>
      <c r="Q48" s="542" t="s">
        <v>88</v>
      </c>
      <c r="R48" s="543"/>
      <c r="S48" s="7" t="s">
        <v>335</v>
      </c>
      <c r="T48" s="538" t="s">
        <v>336</v>
      </c>
      <c r="U48" s="539"/>
      <c r="V48" s="539"/>
      <c r="W48" s="540" t="s">
        <v>337</v>
      </c>
      <c r="X48" s="541"/>
      <c r="Y48" s="541"/>
      <c r="Z48" s="542" t="s">
        <v>84</v>
      </c>
      <c r="AA48" s="543"/>
    </row>
    <row r="49" spans="1:27" ht="16.5" customHeight="1" x14ac:dyDescent="0.45">
      <c r="A49" s="6"/>
      <c r="B49" s="538" t="s">
        <v>338</v>
      </c>
      <c r="C49" s="539"/>
      <c r="D49" s="539"/>
      <c r="E49" s="540" t="s">
        <v>339</v>
      </c>
      <c r="F49" s="541"/>
      <c r="G49" s="541"/>
      <c r="H49" s="542" t="s">
        <v>59</v>
      </c>
      <c r="I49" s="543"/>
      <c r="J49" s="6"/>
      <c r="K49" s="538" t="s">
        <v>340</v>
      </c>
      <c r="L49" s="539"/>
      <c r="M49" s="539"/>
      <c r="N49" s="540" t="s">
        <v>341</v>
      </c>
      <c r="O49" s="541"/>
      <c r="P49" s="541"/>
      <c r="Q49" s="542" t="s">
        <v>91</v>
      </c>
      <c r="R49" s="543"/>
      <c r="S49" s="7" t="s">
        <v>342</v>
      </c>
      <c r="T49" s="538" t="s">
        <v>343</v>
      </c>
      <c r="U49" s="539"/>
      <c r="V49" s="539"/>
      <c r="W49" s="540" t="s">
        <v>344</v>
      </c>
      <c r="X49" s="541"/>
      <c r="Y49" s="541"/>
      <c r="Z49" s="542" t="s">
        <v>26</v>
      </c>
      <c r="AA49" s="543"/>
    </row>
    <row r="50" spans="1:27" ht="16.5" customHeight="1" x14ac:dyDescent="0.45">
      <c r="A50" s="7" t="s">
        <v>345</v>
      </c>
      <c r="B50" s="538" t="s">
        <v>346</v>
      </c>
      <c r="C50" s="539"/>
      <c r="D50" s="539"/>
      <c r="E50" s="540" t="s">
        <v>347</v>
      </c>
      <c r="F50" s="541"/>
      <c r="G50" s="541"/>
      <c r="H50" s="542" t="s">
        <v>84</v>
      </c>
      <c r="I50" s="543"/>
      <c r="J50" s="6"/>
      <c r="K50" s="538" t="s">
        <v>348</v>
      </c>
      <c r="L50" s="539"/>
      <c r="M50" s="539"/>
      <c r="N50" s="540" t="s">
        <v>349</v>
      </c>
      <c r="O50" s="541"/>
      <c r="P50" s="541"/>
      <c r="Q50" s="542" t="s">
        <v>104</v>
      </c>
      <c r="R50" s="543"/>
      <c r="S50" s="6"/>
      <c r="T50" s="538" t="s">
        <v>350</v>
      </c>
      <c r="U50" s="539"/>
      <c r="V50" s="539"/>
      <c r="W50" s="540" t="s">
        <v>351</v>
      </c>
      <c r="X50" s="541"/>
      <c r="Y50" s="541"/>
      <c r="Z50" s="542" t="s">
        <v>51</v>
      </c>
      <c r="AA50" s="543"/>
    </row>
    <row r="51" spans="1:27" ht="16.5" customHeight="1" x14ac:dyDescent="0.45">
      <c r="A51" s="6"/>
      <c r="B51" s="538" t="s">
        <v>352</v>
      </c>
      <c r="C51" s="539"/>
      <c r="D51" s="539"/>
      <c r="E51" s="540" t="s">
        <v>353</v>
      </c>
      <c r="F51" s="541"/>
      <c r="G51" s="541"/>
      <c r="H51" s="542" t="s">
        <v>120</v>
      </c>
      <c r="I51" s="543"/>
      <c r="J51" s="6"/>
      <c r="K51" s="538" t="s">
        <v>354</v>
      </c>
      <c r="L51" s="539"/>
      <c r="M51" s="539"/>
      <c r="N51" s="540" t="s">
        <v>355</v>
      </c>
      <c r="O51" s="541"/>
      <c r="P51" s="541"/>
      <c r="Q51" s="542" t="s">
        <v>59</v>
      </c>
      <c r="R51" s="543"/>
      <c r="S51" s="6"/>
      <c r="T51" s="538" t="s">
        <v>356</v>
      </c>
      <c r="U51" s="539"/>
      <c r="V51" s="539"/>
      <c r="W51" s="540" t="s">
        <v>357</v>
      </c>
      <c r="X51" s="541"/>
      <c r="Y51" s="541"/>
      <c r="Z51" s="542" t="s">
        <v>26</v>
      </c>
      <c r="AA51" s="543"/>
    </row>
    <row r="52" spans="1:27" ht="16.5" customHeight="1" x14ac:dyDescent="0.45">
      <c r="A52" s="6"/>
      <c r="B52" s="538" t="s">
        <v>358</v>
      </c>
      <c r="C52" s="539"/>
      <c r="D52" s="539"/>
      <c r="E52" s="540" t="s">
        <v>359</v>
      </c>
      <c r="F52" s="541"/>
      <c r="G52" s="541"/>
      <c r="H52" s="542" t="s">
        <v>64</v>
      </c>
      <c r="I52" s="543"/>
      <c r="J52" s="6"/>
      <c r="K52" s="538" t="s">
        <v>360</v>
      </c>
      <c r="L52" s="539"/>
      <c r="M52" s="539"/>
      <c r="N52" s="540" t="s">
        <v>361</v>
      </c>
      <c r="O52" s="541"/>
      <c r="P52" s="541"/>
      <c r="Q52" s="542" t="s">
        <v>88</v>
      </c>
      <c r="R52" s="543"/>
      <c r="S52" s="7" t="s">
        <v>362</v>
      </c>
      <c r="T52" s="538" t="s">
        <v>363</v>
      </c>
      <c r="U52" s="539"/>
      <c r="V52" s="539"/>
      <c r="W52" s="540" t="s">
        <v>364</v>
      </c>
      <c r="X52" s="541"/>
      <c r="Y52" s="541"/>
      <c r="Z52" s="542" t="s">
        <v>29</v>
      </c>
      <c r="AA52" s="543"/>
    </row>
    <row r="53" spans="1:27" ht="16.5" customHeight="1" x14ac:dyDescent="0.45">
      <c r="A53" s="6"/>
      <c r="B53" s="538" t="s">
        <v>365</v>
      </c>
      <c r="C53" s="539"/>
      <c r="D53" s="539"/>
      <c r="E53" s="540" t="s">
        <v>366</v>
      </c>
      <c r="F53" s="541"/>
      <c r="G53" s="541"/>
      <c r="H53" s="542" t="s">
        <v>59</v>
      </c>
      <c r="I53" s="543"/>
      <c r="J53" s="6"/>
      <c r="K53" s="538" t="s">
        <v>367</v>
      </c>
      <c r="L53" s="539"/>
      <c r="M53" s="539"/>
      <c r="N53" s="540" t="s">
        <v>368</v>
      </c>
      <c r="O53" s="541"/>
      <c r="P53" s="541"/>
      <c r="Q53" s="542" t="s">
        <v>48</v>
      </c>
      <c r="R53" s="543"/>
      <c r="S53" s="7" t="s">
        <v>369</v>
      </c>
      <c r="T53" s="538" t="s">
        <v>370</v>
      </c>
      <c r="U53" s="539"/>
      <c r="V53" s="539"/>
      <c r="W53" s="540" t="s">
        <v>371</v>
      </c>
      <c r="X53" s="541"/>
      <c r="Y53" s="541"/>
      <c r="Z53" s="542" t="s">
        <v>78</v>
      </c>
      <c r="AA53" s="543"/>
    </row>
    <row r="54" spans="1:27" ht="16.5" customHeight="1" x14ac:dyDescent="0.45">
      <c r="A54" s="6"/>
      <c r="B54" s="538" t="s">
        <v>372</v>
      </c>
      <c r="C54" s="539"/>
      <c r="D54" s="539"/>
      <c r="E54" s="540" t="s">
        <v>373</v>
      </c>
      <c r="F54" s="541"/>
      <c r="G54" s="541"/>
      <c r="H54" s="542" t="s">
        <v>59</v>
      </c>
      <c r="I54" s="543"/>
      <c r="J54" s="6"/>
      <c r="K54" s="538" t="s">
        <v>374</v>
      </c>
      <c r="L54" s="539"/>
      <c r="M54" s="539"/>
      <c r="N54" s="540" t="s">
        <v>375</v>
      </c>
      <c r="O54" s="541"/>
      <c r="P54" s="541"/>
      <c r="Q54" s="542" t="s">
        <v>56</v>
      </c>
      <c r="R54" s="543"/>
      <c r="S54" s="6"/>
      <c r="T54" s="538" t="s">
        <v>376</v>
      </c>
      <c r="U54" s="539"/>
      <c r="V54" s="539"/>
      <c r="W54" s="540" t="s">
        <v>377</v>
      </c>
      <c r="X54" s="541"/>
      <c r="Y54" s="541"/>
      <c r="Z54" s="542" t="s">
        <v>59</v>
      </c>
      <c r="AA54" s="543"/>
    </row>
    <row r="55" spans="1:27" ht="16.5" customHeight="1" x14ac:dyDescent="0.45">
      <c r="A55" s="6"/>
      <c r="B55" s="538" t="s">
        <v>378</v>
      </c>
      <c r="C55" s="539"/>
      <c r="D55" s="539"/>
      <c r="E55" s="540" t="s">
        <v>379</v>
      </c>
      <c r="F55" s="541"/>
      <c r="G55" s="541"/>
      <c r="H55" s="542" t="s">
        <v>59</v>
      </c>
      <c r="I55" s="543"/>
      <c r="J55" s="7" t="s">
        <v>380</v>
      </c>
      <c r="K55" s="538" t="s">
        <v>381</v>
      </c>
      <c r="L55" s="539"/>
      <c r="M55" s="539"/>
      <c r="N55" s="540" t="s">
        <v>382</v>
      </c>
      <c r="O55" s="541"/>
      <c r="P55" s="541"/>
      <c r="Q55" s="542" t="s">
        <v>26</v>
      </c>
      <c r="R55" s="543"/>
      <c r="S55" s="7" t="s">
        <v>383</v>
      </c>
      <c r="T55" s="538" t="s">
        <v>384</v>
      </c>
      <c r="U55" s="539"/>
      <c r="V55" s="539"/>
      <c r="W55" s="540" t="s">
        <v>385</v>
      </c>
      <c r="X55" s="541"/>
      <c r="Y55" s="541"/>
      <c r="Z55" s="542" t="s">
        <v>48</v>
      </c>
      <c r="AA55" s="543"/>
    </row>
    <row r="56" spans="1:27" ht="16.5" customHeight="1" x14ac:dyDescent="0.45">
      <c r="A56" s="6"/>
      <c r="B56" s="538" t="s">
        <v>386</v>
      </c>
      <c r="C56" s="539"/>
      <c r="D56" s="539"/>
      <c r="E56" s="540" t="s">
        <v>387</v>
      </c>
      <c r="F56" s="541"/>
      <c r="G56" s="541"/>
      <c r="H56" s="542" t="s">
        <v>23</v>
      </c>
      <c r="I56" s="543"/>
      <c r="J56" s="6"/>
      <c r="K56" s="538" t="s">
        <v>388</v>
      </c>
      <c r="L56" s="539"/>
      <c r="M56" s="539"/>
      <c r="N56" s="540" t="s">
        <v>389</v>
      </c>
      <c r="O56" s="541"/>
      <c r="P56" s="541"/>
      <c r="Q56" s="542" t="s">
        <v>101</v>
      </c>
      <c r="R56" s="543"/>
      <c r="S56" s="6"/>
      <c r="T56" s="538" t="s">
        <v>390</v>
      </c>
      <c r="U56" s="539"/>
      <c r="V56" s="539"/>
      <c r="W56" s="540" t="s">
        <v>391</v>
      </c>
      <c r="X56" s="541"/>
      <c r="Y56" s="541"/>
      <c r="Z56" s="542" t="s">
        <v>56</v>
      </c>
      <c r="AA56" s="543"/>
    </row>
    <row r="57" spans="1:27" ht="16.5" customHeight="1" x14ac:dyDescent="0.45">
      <c r="A57" s="7" t="s">
        <v>392</v>
      </c>
      <c r="B57" s="538" t="s">
        <v>393</v>
      </c>
      <c r="C57" s="539"/>
      <c r="D57" s="539"/>
      <c r="E57" s="540" t="s">
        <v>394</v>
      </c>
      <c r="F57" s="541"/>
      <c r="G57" s="541"/>
      <c r="H57" s="542" t="s">
        <v>71</v>
      </c>
      <c r="I57" s="543"/>
      <c r="J57" s="6"/>
      <c r="K57" s="538" t="s">
        <v>395</v>
      </c>
      <c r="L57" s="539"/>
      <c r="M57" s="539"/>
      <c r="N57" s="540" t="s">
        <v>396</v>
      </c>
      <c r="O57" s="541"/>
      <c r="P57" s="541"/>
      <c r="Q57" s="542" t="s">
        <v>48</v>
      </c>
      <c r="R57" s="543"/>
      <c r="S57" s="6"/>
      <c r="T57" s="538" t="s">
        <v>397</v>
      </c>
      <c r="U57" s="539"/>
      <c r="V57" s="539"/>
      <c r="W57" s="540" t="s">
        <v>398</v>
      </c>
      <c r="X57" s="541"/>
      <c r="Y57" s="541"/>
      <c r="Z57" s="542" t="s">
        <v>56</v>
      </c>
      <c r="AA57" s="543"/>
    </row>
    <row r="58" spans="1:27" ht="16.5" customHeight="1" x14ac:dyDescent="0.45">
      <c r="A58" s="6"/>
      <c r="B58" s="538" t="s">
        <v>399</v>
      </c>
      <c r="C58" s="539"/>
      <c r="D58" s="539"/>
      <c r="E58" s="540" t="s">
        <v>400</v>
      </c>
      <c r="F58" s="541"/>
      <c r="G58" s="541"/>
      <c r="H58" s="542" t="s">
        <v>71</v>
      </c>
      <c r="I58" s="543"/>
      <c r="J58" s="6"/>
      <c r="K58" s="538" t="s">
        <v>401</v>
      </c>
      <c r="L58" s="539"/>
      <c r="M58" s="539"/>
      <c r="N58" s="540" t="s">
        <v>402</v>
      </c>
      <c r="O58" s="541"/>
      <c r="P58" s="541"/>
      <c r="Q58" s="542" t="s">
        <v>78</v>
      </c>
      <c r="R58" s="543"/>
      <c r="S58" s="7" t="s">
        <v>403</v>
      </c>
      <c r="T58" s="538" t="s">
        <v>404</v>
      </c>
      <c r="U58" s="539"/>
      <c r="V58" s="539"/>
      <c r="W58" s="540" t="s">
        <v>405</v>
      </c>
      <c r="X58" s="541"/>
      <c r="Y58" s="541"/>
      <c r="Z58" s="542" t="s">
        <v>59</v>
      </c>
      <c r="AA58" s="543"/>
    </row>
    <row r="59" spans="1:27" ht="16.5" customHeight="1" x14ac:dyDescent="0.45">
      <c r="A59" s="6"/>
      <c r="B59" s="538" t="s">
        <v>406</v>
      </c>
      <c r="C59" s="539"/>
      <c r="D59" s="539"/>
      <c r="E59" s="540" t="s">
        <v>407</v>
      </c>
      <c r="F59" s="541"/>
      <c r="G59" s="541"/>
      <c r="H59" s="542" t="s">
        <v>59</v>
      </c>
      <c r="I59" s="543"/>
      <c r="J59" s="6"/>
      <c r="K59" s="538" t="s">
        <v>408</v>
      </c>
      <c r="L59" s="539"/>
      <c r="M59" s="539"/>
      <c r="N59" s="540" t="s">
        <v>409</v>
      </c>
      <c r="O59" s="541"/>
      <c r="P59" s="541"/>
      <c r="Q59" s="542" t="s">
        <v>56</v>
      </c>
      <c r="R59" s="543"/>
      <c r="S59" s="6"/>
      <c r="T59" s="538" t="s">
        <v>410</v>
      </c>
      <c r="U59" s="539"/>
      <c r="V59" s="539"/>
      <c r="W59" s="540" t="s">
        <v>411</v>
      </c>
      <c r="X59" s="541"/>
      <c r="Y59" s="541"/>
      <c r="Z59" s="542" t="s">
        <v>104</v>
      </c>
      <c r="AA59" s="543"/>
    </row>
    <row r="60" spans="1:27" ht="16.5" customHeight="1" x14ac:dyDescent="0.45">
      <c r="A60" s="6"/>
      <c r="B60" s="538" t="s">
        <v>412</v>
      </c>
      <c r="C60" s="539"/>
      <c r="D60" s="539"/>
      <c r="E60" s="540" t="s">
        <v>413</v>
      </c>
      <c r="F60" s="541"/>
      <c r="G60" s="541"/>
      <c r="H60" s="542" t="s">
        <v>26</v>
      </c>
      <c r="I60" s="543"/>
      <c r="J60" s="6"/>
      <c r="K60" s="538" t="s">
        <v>414</v>
      </c>
      <c r="L60" s="539"/>
      <c r="M60" s="539"/>
      <c r="N60" s="540" t="s">
        <v>415</v>
      </c>
      <c r="O60" s="541"/>
      <c r="P60" s="541"/>
      <c r="Q60" s="542" t="s">
        <v>26</v>
      </c>
      <c r="R60" s="543"/>
      <c r="S60" s="7" t="s">
        <v>416</v>
      </c>
      <c r="T60" s="538" t="s">
        <v>417</v>
      </c>
      <c r="U60" s="539"/>
      <c r="V60" s="539"/>
      <c r="W60" s="540" t="s">
        <v>418</v>
      </c>
      <c r="X60" s="541"/>
      <c r="Y60" s="541"/>
      <c r="Z60" s="542" t="s">
        <v>56</v>
      </c>
      <c r="AA60" s="543"/>
    </row>
    <row r="61" spans="1:27" ht="16.5" customHeight="1" x14ac:dyDescent="0.45">
      <c r="A61" s="6"/>
      <c r="B61" s="538" t="s">
        <v>419</v>
      </c>
      <c r="C61" s="539"/>
      <c r="D61" s="539"/>
      <c r="E61" s="540" t="s">
        <v>420</v>
      </c>
      <c r="F61" s="541"/>
      <c r="G61" s="541"/>
      <c r="H61" s="542" t="s">
        <v>59</v>
      </c>
      <c r="I61" s="543"/>
      <c r="J61" s="6"/>
      <c r="K61" s="538" t="s">
        <v>421</v>
      </c>
      <c r="L61" s="539"/>
      <c r="M61" s="539"/>
      <c r="N61" s="540" t="s">
        <v>422</v>
      </c>
      <c r="O61" s="541"/>
      <c r="P61" s="541"/>
      <c r="Q61" s="542" t="s">
        <v>19</v>
      </c>
      <c r="R61" s="543"/>
      <c r="S61" s="7" t="s">
        <v>423</v>
      </c>
      <c r="T61" s="538" t="s">
        <v>424</v>
      </c>
      <c r="U61" s="539"/>
      <c r="V61" s="539"/>
      <c r="W61" s="540" t="s">
        <v>425</v>
      </c>
      <c r="X61" s="541"/>
      <c r="Y61" s="541"/>
      <c r="Z61" s="542" t="s">
        <v>56</v>
      </c>
      <c r="AA61" s="543"/>
    </row>
    <row r="62" spans="1:27" ht="16.5" customHeight="1" x14ac:dyDescent="0.45">
      <c r="A62" s="6"/>
      <c r="B62" s="538" t="s">
        <v>426</v>
      </c>
      <c r="C62" s="539"/>
      <c r="D62" s="539"/>
      <c r="E62" s="540" t="s">
        <v>427</v>
      </c>
      <c r="F62" s="541"/>
      <c r="G62" s="541"/>
      <c r="H62" s="542" t="s">
        <v>64</v>
      </c>
      <c r="I62" s="543"/>
      <c r="J62" s="6"/>
      <c r="K62" s="538" t="s">
        <v>428</v>
      </c>
      <c r="L62" s="539"/>
      <c r="M62" s="539"/>
      <c r="N62" s="540" t="s">
        <v>429</v>
      </c>
      <c r="O62" s="541"/>
      <c r="P62" s="541"/>
      <c r="Q62" s="542" t="s">
        <v>84</v>
      </c>
      <c r="R62" s="543"/>
      <c r="S62" s="6"/>
      <c r="T62" s="538" t="s">
        <v>430</v>
      </c>
      <c r="U62" s="539"/>
      <c r="V62" s="539"/>
      <c r="W62" s="540" t="s">
        <v>431</v>
      </c>
      <c r="X62" s="541"/>
      <c r="Y62" s="541"/>
      <c r="Z62" s="542" t="s">
        <v>101</v>
      </c>
      <c r="AA62" s="543"/>
    </row>
    <row r="63" spans="1:27" ht="16.5" customHeight="1" x14ac:dyDescent="0.45">
      <c r="A63" s="8" t="s">
        <v>432</v>
      </c>
      <c r="B63" s="546" t="s">
        <v>433</v>
      </c>
      <c r="C63" s="547"/>
      <c r="D63" s="547"/>
      <c r="E63" s="548" t="s">
        <v>434</v>
      </c>
      <c r="F63" s="549"/>
      <c r="G63" s="549"/>
      <c r="H63" s="550" t="s">
        <v>101</v>
      </c>
      <c r="I63" s="551"/>
      <c r="J63" s="9"/>
      <c r="K63" s="546" t="s">
        <v>435</v>
      </c>
      <c r="L63" s="547"/>
      <c r="M63" s="547"/>
      <c r="N63" s="548" t="s">
        <v>436</v>
      </c>
      <c r="O63" s="549"/>
      <c r="P63" s="549"/>
      <c r="Q63" s="550" t="s">
        <v>101</v>
      </c>
      <c r="R63" s="551"/>
      <c r="S63" s="8" t="s">
        <v>437</v>
      </c>
      <c r="T63" s="546" t="s">
        <v>438</v>
      </c>
      <c r="U63" s="547"/>
      <c r="V63" s="547"/>
      <c r="W63" s="548"/>
      <c r="X63" s="549"/>
      <c r="Y63" s="549"/>
      <c r="Z63" s="550" t="s">
        <v>33</v>
      </c>
      <c r="AA63" s="551"/>
    </row>
  </sheetData>
  <sheetProtection algorithmName="SHA-512" hashValue="ZBA8LwRQNLNq18+7TQa19qiyoubvNtE97Os85Zdvq7zq3XWymqze7lGCszxOOn59ZEZQu8J43prx4ZCZJIMGvg==" saltValue="s0RlVz6fW1s0af0+iKoZwQ==" spinCount="100000" sheet="1" objects="1" scenarios="1" selectLockedCells="1" selectUnlockedCells="1"/>
  <mergeCells count="555">
    <mergeCell ref="T63:V63"/>
    <mergeCell ref="W63:Y63"/>
    <mergeCell ref="Z63:AA63"/>
    <mergeCell ref="B63:D63"/>
    <mergeCell ref="E63:G63"/>
    <mergeCell ref="H63:I63"/>
    <mergeCell ref="K63:M63"/>
    <mergeCell ref="N63:P63"/>
    <mergeCell ref="Q63:R63"/>
    <mergeCell ref="B62:D62"/>
    <mergeCell ref="E62:G62"/>
    <mergeCell ref="H62:I62"/>
    <mergeCell ref="K62:M62"/>
    <mergeCell ref="N62:P62"/>
    <mergeCell ref="Q62:R62"/>
    <mergeCell ref="T62:V62"/>
    <mergeCell ref="W62:Y62"/>
    <mergeCell ref="Z62:AA62"/>
    <mergeCell ref="B61:D61"/>
    <mergeCell ref="E61:G61"/>
    <mergeCell ref="H61:I61"/>
    <mergeCell ref="K61:M61"/>
    <mergeCell ref="N61:P61"/>
    <mergeCell ref="Q61:R61"/>
    <mergeCell ref="T61:V61"/>
    <mergeCell ref="W61:Y61"/>
    <mergeCell ref="Z61:AA61"/>
    <mergeCell ref="T59:V59"/>
    <mergeCell ref="W59:Y59"/>
    <mergeCell ref="Z59:AA59"/>
    <mergeCell ref="B60:D60"/>
    <mergeCell ref="E60:G60"/>
    <mergeCell ref="H60:I60"/>
    <mergeCell ref="K60:M60"/>
    <mergeCell ref="N60:P60"/>
    <mergeCell ref="Q60:R60"/>
    <mergeCell ref="T60:V60"/>
    <mergeCell ref="B59:D59"/>
    <mergeCell ref="E59:G59"/>
    <mergeCell ref="H59:I59"/>
    <mergeCell ref="K59:M59"/>
    <mergeCell ref="N59:P59"/>
    <mergeCell ref="Q59:R59"/>
    <mergeCell ref="W60:Y60"/>
    <mergeCell ref="Z60:AA60"/>
    <mergeCell ref="B58:D58"/>
    <mergeCell ref="E58:G58"/>
    <mergeCell ref="H58:I58"/>
    <mergeCell ref="K58:M58"/>
    <mergeCell ref="N58:P58"/>
    <mergeCell ref="Q58:R58"/>
    <mergeCell ref="T58:V58"/>
    <mergeCell ref="W58:Y58"/>
    <mergeCell ref="Z58:AA58"/>
    <mergeCell ref="B57:D57"/>
    <mergeCell ref="E57:G57"/>
    <mergeCell ref="H57:I57"/>
    <mergeCell ref="K57:M57"/>
    <mergeCell ref="N57:P57"/>
    <mergeCell ref="Q57:R57"/>
    <mergeCell ref="T57:V57"/>
    <mergeCell ref="W57:Y57"/>
    <mergeCell ref="Z57:AA57"/>
    <mergeCell ref="T55:V55"/>
    <mergeCell ref="W55:Y55"/>
    <mergeCell ref="Z55:AA55"/>
    <mergeCell ref="B56:D56"/>
    <mergeCell ref="E56:G56"/>
    <mergeCell ref="H56:I56"/>
    <mergeCell ref="K56:M56"/>
    <mergeCell ref="N56:P56"/>
    <mergeCell ref="Q56:R56"/>
    <mergeCell ref="T56:V56"/>
    <mergeCell ref="B55:D55"/>
    <mergeCell ref="E55:G55"/>
    <mergeCell ref="H55:I55"/>
    <mergeCell ref="K55:M55"/>
    <mergeCell ref="N55:P55"/>
    <mergeCell ref="Q55:R55"/>
    <mergeCell ref="W56:Y56"/>
    <mergeCell ref="Z56:AA56"/>
    <mergeCell ref="B54:D54"/>
    <mergeCell ref="E54:G54"/>
    <mergeCell ref="H54:I54"/>
    <mergeCell ref="K54:M54"/>
    <mergeCell ref="N54:P54"/>
    <mergeCell ref="Q54:R54"/>
    <mergeCell ref="T54:V54"/>
    <mergeCell ref="W54:Y54"/>
    <mergeCell ref="Z54:AA54"/>
    <mergeCell ref="B53:D53"/>
    <mergeCell ref="E53:G53"/>
    <mergeCell ref="H53:I53"/>
    <mergeCell ref="K53:M53"/>
    <mergeCell ref="N53:P53"/>
    <mergeCell ref="Q53:R53"/>
    <mergeCell ref="T53:V53"/>
    <mergeCell ref="W53:Y53"/>
    <mergeCell ref="Z53:AA53"/>
    <mergeCell ref="T51:V51"/>
    <mergeCell ref="W51:Y51"/>
    <mergeCell ref="Z51:AA51"/>
    <mergeCell ref="B52:D52"/>
    <mergeCell ref="E52:G52"/>
    <mergeCell ref="H52:I52"/>
    <mergeCell ref="K52:M52"/>
    <mergeCell ref="N52:P52"/>
    <mergeCell ref="Q52:R52"/>
    <mergeCell ref="T52:V52"/>
    <mergeCell ref="B51:D51"/>
    <mergeCell ref="E51:G51"/>
    <mergeCell ref="H51:I51"/>
    <mergeCell ref="K51:M51"/>
    <mergeCell ref="N51:P51"/>
    <mergeCell ref="Q51:R51"/>
    <mergeCell ref="W52:Y52"/>
    <mergeCell ref="Z52:AA52"/>
    <mergeCell ref="B50:D50"/>
    <mergeCell ref="E50:G50"/>
    <mergeCell ref="H50:I50"/>
    <mergeCell ref="K50:M50"/>
    <mergeCell ref="N50:P50"/>
    <mergeCell ref="Q50:R50"/>
    <mergeCell ref="T50:V50"/>
    <mergeCell ref="W50:Y50"/>
    <mergeCell ref="Z50:AA50"/>
    <mergeCell ref="B49:D49"/>
    <mergeCell ref="E49:G49"/>
    <mergeCell ref="H49:I49"/>
    <mergeCell ref="K49:M49"/>
    <mergeCell ref="N49:P49"/>
    <mergeCell ref="Q49:R49"/>
    <mergeCell ref="T49:V49"/>
    <mergeCell ref="W49:Y49"/>
    <mergeCell ref="Z49:AA49"/>
    <mergeCell ref="T47:V47"/>
    <mergeCell ref="W47:Y47"/>
    <mergeCell ref="Z47:AA47"/>
    <mergeCell ref="B48:D48"/>
    <mergeCell ref="E48:G48"/>
    <mergeCell ref="H48:I48"/>
    <mergeCell ref="K48:M48"/>
    <mergeCell ref="N48:P48"/>
    <mergeCell ref="Q48:R48"/>
    <mergeCell ref="T48:V48"/>
    <mergeCell ref="B47:D47"/>
    <mergeCell ref="E47:G47"/>
    <mergeCell ref="H47:I47"/>
    <mergeCell ref="K47:M47"/>
    <mergeCell ref="N47:P47"/>
    <mergeCell ref="Q47:R47"/>
    <mergeCell ref="W48:Y48"/>
    <mergeCell ref="Z48:AA48"/>
    <mergeCell ref="B46:D46"/>
    <mergeCell ref="E46:G46"/>
    <mergeCell ref="H46:I46"/>
    <mergeCell ref="K46:M46"/>
    <mergeCell ref="N46:P46"/>
    <mergeCell ref="Q46:R46"/>
    <mergeCell ref="T46:V46"/>
    <mergeCell ref="W46:Y46"/>
    <mergeCell ref="Z46:AA46"/>
    <mergeCell ref="B45:D45"/>
    <mergeCell ref="E45:G45"/>
    <mergeCell ref="H45:I45"/>
    <mergeCell ref="K45:M45"/>
    <mergeCell ref="N45:P45"/>
    <mergeCell ref="Q45:R45"/>
    <mergeCell ref="T45:V45"/>
    <mergeCell ref="W45:Y45"/>
    <mergeCell ref="Z45:AA45"/>
    <mergeCell ref="T43:V43"/>
    <mergeCell ref="W43:Y43"/>
    <mergeCell ref="Z43:AA43"/>
    <mergeCell ref="B44:D44"/>
    <mergeCell ref="E44:G44"/>
    <mergeCell ref="H44:I44"/>
    <mergeCell ref="K44:M44"/>
    <mergeCell ref="N44:P44"/>
    <mergeCell ref="Q44:R44"/>
    <mergeCell ref="T44:V44"/>
    <mergeCell ref="B43:D43"/>
    <mergeCell ref="E43:G43"/>
    <mergeCell ref="H43:I43"/>
    <mergeCell ref="K43:M43"/>
    <mergeCell ref="N43:P43"/>
    <mergeCell ref="Q43:R43"/>
    <mergeCell ref="W44:Y44"/>
    <mergeCell ref="Z44:AA44"/>
    <mergeCell ref="B42:D42"/>
    <mergeCell ref="E42:G42"/>
    <mergeCell ref="H42:I42"/>
    <mergeCell ref="K42:M42"/>
    <mergeCell ref="N42:P42"/>
    <mergeCell ref="Q42:R42"/>
    <mergeCell ref="T42:V42"/>
    <mergeCell ref="W42:Y42"/>
    <mergeCell ref="Z42:AA42"/>
    <mergeCell ref="B41:D41"/>
    <mergeCell ref="E41:G41"/>
    <mergeCell ref="H41:I41"/>
    <mergeCell ref="K41:M41"/>
    <mergeCell ref="N41:P41"/>
    <mergeCell ref="Q41:R41"/>
    <mergeCell ref="T41:V41"/>
    <mergeCell ref="W41:Y41"/>
    <mergeCell ref="Z41:AA41"/>
    <mergeCell ref="T39:V39"/>
    <mergeCell ref="W39:Y39"/>
    <mergeCell ref="Z39:AA39"/>
    <mergeCell ref="B40:D40"/>
    <mergeCell ref="E40:G40"/>
    <mergeCell ref="H40:I40"/>
    <mergeCell ref="K40:M40"/>
    <mergeCell ref="N40:P40"/>
    <mergeCell ref="Q40:R40"/>
    <mergeCell ref="T40:V40"/>
    <mergeCell ref="B39:D39"/>
    <mergeCell ref="E39:G39"/>
    <mergeCell ref="H39:I39"/>
    <mergeCell ref="K39:M39"/>
    <mergeCell ref="N39:P39"/>
    <mergeCell ref="Q39:R39"/>
    <mergeCell ref="W40:Y40"/>
    <mergeCell ref="Z40:AA40"/>
    <mergeCell ref="B38:D38"/>
    <mergeCell ref="E38:G38"/>
    <mergeCell ref="H38:I38"/>
    <mergeCell ref="K38:M38"/>
    <mergeCell ref="N38:P38"/>
    <mergeCell ref="Q38:R38"/>
    <mergeCell ref="T38:V38"/>
    <mergeCell ref="W38:Y38"/>
    <mergeCell ref="Z38:AA38"/>
    <mergeCell ref="B37:D37"/>
    <mergeCell ref="E37:G37"/>
    <mergeCell ref="H37:I37"/>
    <mergeCell ref="K37:M37"/>
    <mergeCell ref="N37:P37"/>
    <mergeCell ref="Q37:R37"/>
    <mergeCell ref="T37:V37"/>
    <mergeCell ref="W37:Y37"/>
    <mergeCell ref="Z37:AA37"/>
    <mergeCell ref="T35:V35"/>
    <mergeCell ref="W35:Y35"/>
    <mergeCell ref="Z35:AA35"/>
    <mergeCell ref="B36:D36"/>
    <mergeCell ref="E36:G36"/>
    <mergeCell ref="H36:I36"/>
    <mergeCell ref="K36:M36"/>
    <mergeCell ref="N36:P36"/>
    <mergeCell ref="Q36:R36"/>
    <mergeCell ref="T36:V36"/>
    <mergeCell ref="B35:D35"/>
    <mergeCell ref="E35:G35"/>
    <mergeCell ref="H35:I35"/>
    <mergeCell ref="K35:M35"/>
    <mergeCell ref="N35:P35"/>
    <mergeCell ref="Q35:R35"/>
    <mergeCell ref="W36:Y36"/>
    <mergeCell ref="Z36:AA36"/>
    <mergeCell ref="B34:D34"/>
    <mergeCell ref="E34:G34"/>
    <mergeCell ref="H34:I34"/>
    <mergeCell ref="K34:M34"/>
    <mergeCell ref="N34:P34"/>
    <mergeCell ref="Q34:R34"/>
    <mergeCell ref="T34:V34"/>
    <mergeCell ref="W34:Y34"/>
    <mergeCell ref="Z34:AA34"/>
    <mergeCell ref="B33:D33"/>
    <mergeCell ref="E33:G33"/>
    <mergeCell ref="H33:I33"/>
    <mergeCell ref="K33:M33"/>
    <mergeCell ref="N33:P33"/>
    <mergeCell ref="Q33:R33"/>
    <mergeCell ref="T33:V33"/>
    <mergeCell ref="W33:Y33"/>
    <mergeCell ref="Z33:AA33"/>
    <mergeCell ref="T31:V31"/>
    <mergeCell ref="W31:Y31"/>
    <mergeCell ref="Z31:AA31"/>
    <mergeCell ref="B32:D32"/>
    <mergeCell ref="E32:G32"/>
    <mergeCell ref="H32:I32"/>
    <mergeCell ref="K32:M32"/>
    <mergeCell ref="N32:P32"/>
    <mergeCell ref="Q32:R32"/>
    <mergeCell ref="T32:V32"/>
    <mergeCell ref="B31:D31"/>
    <mergeCell ref="E31:G31"/>
    <mergeCell ref="H31:I31"/>
    <mergeCell ref="K31:M31"/>
    <mergeCell ref="N31:P31"/>
    <mergeCell ref="Q31:R31"/>
    <mergeCell ref="W32:Y32"/>
    <mergeCell ref="Z32:AA32"/>
    <mergeCell ref="B30:D30"/>
    <mergeCell ref="E30:G30"/>
    <mergeCell ref="H30:I30"/>
    <mergeCell ref="K30:M30"/>
    <mergeCell ref="N30:P30"/>
    <mergeCell ref="Q30:R30"/>
    <mergeCell ref="T30:V30"/>
    <mergeCell ref="W30:Y30"/>
    <mergeCell ref="Z30:AA30"/>
    <mergeCell ref="B29:D29"/>
    <mergeCell ref="E29:G29"/>
    <mergeCell ref="H29:I29"/>
    <mergeCell ref="K29:M29"/>
    <mergeCell ref="N29:P29"/>
    <mergeCell ref="Q29:R29"/>
    <mergeCell ref="T29:V29"/>
    <mergeCell ref="W29:Y29"/>
    <mergeCell ref="Z29:AA29"/>
    <mergeCell ref="T27:V27"/>
    <mergeCell ref="W27:Y27"/>
    <mergeCell ref="Z27:AA27"/>
    <mergeCell ref="B28:D28"/>
    <mergeCell ref="E28:G28"/>
    <mergeCell ref="H28:I28"/>
    <mergeCell ref="K28:M28"/>
    <mergeCell ref="N28:P28"/>
    <mergeCell ref="Q28:R28"/>
    <mergeCell ref="T28:V28"/>
    <mergeCell ref="B27:D27"/>
    <mergeCell ref="E27:G27"/>
    <mergeCell ref="H27:I27"/>
    <mergeCell ref="K27:M27"/>
    <mergeCell ref="N27:P27"/>
    <mergeCell ref="Q27:R27"/>
    <mergeCell ref="W28:Y28"/>
    <mergeCell ref="Z28:AA28"/>
    <mergeCell ref="B26:D26"/>
    <mergeCell ref="E26:G26"/>
    <mergeCell ref="H26:I26"/>
    <mergeCell ref="K26:M26"/>
    <mergeCell ref="N26:P26"/>
    <mergeCell ref="Q26:R26"/>
    <mergeCell ref="T26:V26"/>
    <mergeCell ref="W26:Y26"/>
    <mergeCell ref="Z26:AA26"/>
    <mergeCell ref="B25:D25"/>
    <mergeCell ref="E25:G25"/>
    <mergeCell ref="H25:I25"/>
    <mergeCell ref="K25:M25"/>
    <mergeCell ref="N25:P25"/>
    <mergeCell ref="Q25:R25"/>
    <mergeCell ref="T25:V25"/>
    <mergeCell ref="W25:Y25"/>
    <mergeCell ref="Z25:AA25"/>
    <mergeCell ref="T23:V23"/>
    <mergeCell ref="W23:Y23"/>
    <mergeCell ref="Z23:AA23"/>
    <mergeCell ref="B24:D24"/>
    <mergeCell ref="E24:G24"/>
    <mergeCell ref="H24:I24"/>
    <mergeCell ref="K24:M24"/>
    <mergeCell ref="N24:P24"/>
    <mergeCell ref="Q24:R24"/>
    <mergeCell ref="T24:V24"/>
    <mergeCell ref="B23:D23"/>
    <mergeCell ref="E23:G23"/>
    <mergeCell ref="H23:I23"/>
    <mergeCell ref="K23:M23"/>
    <mergeCell ref="N23:P23"/>
    <mergeCell ref="Q23:R23"/>
    <mergeCell ref="W24:Y24"/>
    <mergeCell ref="Z24:AA24"/>
    <mergeCell ref="B22:D22"/>
    <mergeCell ref="E22:G22"/>
    <mergeCell ref="H22:I22"/>
    <mergeCell ref="K22:M22"/>
    <mergeCell ref="N22:P22"/>
    <mergeCell ref="Q22:R22"/>
    <mergeCell ref="T22:V22"/>
    <mergeCell ref="W22:Y22"/>
    <mergeCell ref="Z22:AA22"/>
    <mergeCell ref="B21:D21"/>
    <mergeCell ref="E21:G21"/>
    <mergeCell ref="H21:I21"/>
    <mergeCell ref="K21:M21"/>
    <mergeCell ref="N21:P21"/>
    <mergeCell ref="Q21:R21"/>
    <mergeCell ref="T21:V21"/>
    <mergeCell ref="W21:Y21"/>
    <mergeCell ref="Z21:AA21"/>
    <mergeCell ref="T19:V19"/>
    <mergeCell ref="W19:Y19"/>
    <mergeCell ref="Z19:AA19"/>
    <mergeCell ref="B20:D20"/>
    <mergeCell ref="E20:G20"/>
    <mergeCell ref="H20:I20"/>
    <mergeCell ref="K20:M20"/>
    <mergeCell ref="N20:P20"/>
    <mergeCell ref="Q20:R20"/>
    <mergeCell ref="T20:V20"/>
    <mergeCell ref="B19:D19"/>
    <mergeCell ref="E19:G19"/>
    <mergeCell ref="H19:I19"/>
    <mergeCell ref="K19:M19"/>
    <mergeCell ref="N19:P19"/>
    <mergeCell ref="Q19:R19"/>
    <mergeCell ref="W20:Y20"/>
    <mergeCell ref="Z20:AA20"/>
    <mergeCell ref="B18:D18"/>
    <mergeCell ref="E18:G18"/>
    <mergeCell ref="H18:I18"/>
    <mergeCell ref="K18:M18"/>
    <mergeCell ref="N18:P18"/>
    <mergeCell ref="Q18:R18"/>
    <mergeCell ref="T18:V18"/>
    <mergeCell ref="W18:Y18"/>
    <mergeCell ref="Z18:AA18"/>
    <mergeCell ref="B17:D17"/>
    <mergeCell ref="E17:G17"/>
    <mergeCell ref="H17:I17"/>
    <mergeCell ref="K17:M17"/>
    <mergeCell ref="N17:P17"/>
    <mergeCell ref="Q17:R17"/>
    <mergeCell ref="T17:V17"/>
    <mergeCell ref="W17:Y17"/>
    <mergeCell ref="Z17:AA17"/>
    <mergeCell ref="T15:V15"/>
    <mergeCell ref="W15:Y15"/>
    <mergeCell ref="Z15:AA15"/>
    <mergeCell ref="B16:D16"/>
    <mergeCell ref="E16:G16"/>
    <mergeCell ref="H16:I16"/>
    <mergeCell ref="K16:M16"/>
    <mergeCell ref="N16:P16"/>
    <mergeCell ref="Q16:R16"/>
    <mergeCell ref="T16:V16"/>
    <mergeCell ref="B15:D15"/>
    <mergeCell ref="E15:G15"/>
    <mergeCell ref="H15:I15"/>
    <mergeCell ref="K15:M15"/>
    <mergeCell ref="N15:P15"/>
    <mergeCell ref="Q15:R15"/>
    <mergeCell ref="W16:Y16"/>
    <mergeCell ref="Z16:AA16"/>
    <mergeCell ref="B14:D14"/>
    <mergeCell ref="E14:G14"/>
    <mergeCell ref="H14:I14"/>
    <mergeCell ref="K14:M14"/>
    <mergeCell ref="N14:P14"/>
    <mergeCell ref="Q14:R14"/>
    <mergeCell ref="T14:V14"/>
    <mergeCell ref="W14:Y14"/>
    <mergeCell ref="Z14:AA14"/>
    <mergeCell ref="B13:D13"/>
    <mergeCell ref="E13:G13"/>
    <mergeCell ref="H13:I13"/>
    <mergeCell ref="K13:M13"/>
    <mergeCell ref="N13:P13"/>
    <mergeCell ref="Q13:R13"/>
    <mergeCell ref="T13:V13"/>
    <mergeCell ref="W13:Y13"/>
    <mergeCell ref="Z13:AA13"/>
    <mergeCell ref="T11:V11"/>
    <mergeCell ref="W11:Y11"/>
    <mergeCell ref="Z11:AA11"/>
    <mergeCell ref="B12:D12"/>
    <mergeCell ref="E12:G12"/>
    <mergeCell ref="H12:I12"/>
    <mergeCell ref="K12:M12"/>
    <mergeCell ref="N12:P12"/>
    <mergeCell ref="Q12:R12"/>
    <mergeCell ref="T12:V12"/>
    <mergeCell ref="B11:D11"/>
    <mergeCell ref="E11:G11"/>
    <mergeCell ref="H11:I11"/>
    <mergeCell ref="K11:M11"/>
    <mergeCell ref="N11:P11"/>
    <mergeCell ref="Q11:R11"/>
    <mergeCell ref="W12:Y12"/>
    <mergeCell ref="Z12:AA12"/>
    <mergeCell ref="B10:D10"/>
    <mergeCell ref="E10:G10"/>
    <mergeCell ref="H10:I10"/>
    <mergeCell ref="K10:M10"/>
    <mergeCell ref="N10:P10"/>
    <mergeCell ref="Q10:R10"/>
    <mergeCell ref="T10:V10"/>
    <mergeCell ref="W10:Y10"/>
    <mergeCell ref="Z10:AA10"/>
    <mergeCell ref="B9:D9"/>
    <mergeCell ref="E9:G9"/>
    <mergeCell ref="H9:I9"/>
    <mergeCell ref="K9:M9"/>
    <mergeCell ref="N9:P9"/>
    <mergeCell ref="Q9:R9"/>
    <mergeCell ref="T9:V9"/>
    <mergeCell ref="W9:Y9"/>
    <mergeCell ref="Z9:AA9"/>
    <mergeCell ref="T7:V7"/>
    <mergeCell ref="W7:Y7"/>
    <mergeCell ref="Z7:AA7"/>
    <mergeCell ref="B8:D8"/>
    <mergeCell ref="E8:G8"/>
    <mergeCell ref="H8:I8"/>
    <mergeCell ref="K8:M8"/>
    <mergeCell ref="N8:P8"/>
    <mergeCell ref="Q8:R8"/>
    <mergeCell ref="T8:V8"/>
    <mergeCell ref="B7:D7"/>
    <mergeCell ref="E7:G7"/>
    <mergeCell ref="H7:I7"/>
    <mergeCell ref="K7:M7"/>
    <mergeCell ref="N7:P7"/>
    <mergeCell ref="Q7:R7"/>
    <mergeCell ref="W8:Y8"/>
    <mergeCell ref="Z8:AA8"/>
    <mergeCell ref="B6:D6"/>
    <mergeCell ref="E6:G6"/>
    <mergeCell ref="H6:I6"/>
    <mergeCell ref="K6:M6"/>
    <mergeCell ref="N6:P6"/>
    <mergeCell ref="Q6:R6"/>
    <mergeCell ref="T6:V6"/>
    <mergeCell ref="W6:Y6"/>
    <mergeCell ref="Z6:AA6"/>
    <mergeCell ref="W4:Y4"/>
    <mergeCell ref="Z4:AA4"/>
    <mergeCell ref="B5:D5"/>
    <mergeCell ref="E5:G5"/>
    <mergeCell ref="H5:I5"/>
    <mergeCell ref="K5:M5"/>
    <mergeCell ref="N5:P5"/>
    <mergeCell ref="Q5:R5"/>
    <mergeCell ref="T5:V5"/>
    <mergeCell ref="W5:Y5"/>
    <mergeCell ref="Z5:AA5"/>
    <mergeCell ref="B4:D4"/>
    <mergeCell ref="E4:G4"/>
    <mergeCell ref="H4:I4"/>
    <mergeCell ref="K4:M4"/>
    <mergeCell ref="N4:P4"/>
    <mergeCell ref="Q4:R4"/>
    <mergeCell ref="T4:V4"/>
    <mergeCell ref="S2:Y2"/>
    <mergeCell ref="Z2:AA2"/>
    <mergeCell ref="S3:V3"/>
    <mergeCell ref="W3:Y3"/>
    <mergeCell ref="Z3:AA3"/>
    <mergeCell ref="A3:D3"/>
    <mergeCell ref="E3:G3"/>
    <mergeCell ref="H3:I3"/>
    <mergeCell ref="J3:M3"/>
    <mergeCell ref="N3:P3"/>
    <mergeCell ref="Q3:R3"/>
    <mergeCell ref="A2:G2"/>
    <mergeCell ref="H2:I2"/>
    <mergeCell ref="J2:P2"/>
    <mergeCell ref="Q2:R2"/>
  </mergeCells>
  <phoneticPr fontId="3"/>
  <printOptions horizontalCentered="1" verticalCentered="1"/>
  <pageMargins left="0.70866141732283472" right="0.70866141732283472" top="0.74803149606299213" bottom="0.74803149606299213" header="0.31496062992125984" footer="0.31496062992125984"/>
  <pageSetup paperSize="9" scale="74" firstPageNumber="0" orientation="portrait" blackAndWhite="1"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pageSetUpPr fitToPage="1"/>
  </sheetPr>
  <dimension ref="A1:C33"/>
  <sheetViews>
    <sheetView showGridLines="0" zoomScale="85" zoomScaleNormal="85" workbookViewId="0">
      <selection activeCell="BP5" sqref="BP5:CA5"/>
    </sheetView>
  </sheetViews>
  <sheetFormatPr defaultColWidth="9" defaultRowHeight="13.2" x14ac:dyDescent="0.2"/>
  <cols>
    <col min="1" max="1" width="8.69921875" style="12" customWidth="1"/>
    <col min="2" max="2" width="24.3984375" style="12" bestFit="1" customWidth="1"/>
    <col min="3" max="3" width="90" style="31" customWidth="1"/>
    <col min="4" max="16384" width="9" style="12"/>
  </cols>
  <sheetData>
    <row r="1" spans="1:3" ht="24" thickBot="1" x14ac:dyDescent="0.25">
      <c r="A1" s="10" t="s">
        <v>439</v>
      </c>
      <c r="B1" s="10"/>
      <c r="C1" s="11"/>
    </row>
    <row r="2" spans="1:3" ht="38.25" customHeight="1" thickBot="1" x14ac:dyDescent="0.25">
      <c r="A2" s="13" t="s">
        <v>440</v>
      </c>
      <c r="B2" s="14" t="s">
        <v>441</v>
      </c>
      <c r="C2" s="15" t="s">
        <v>12</v>
      </c>
    </row>
    <row r="3" spans="1:3" ht="21.75" customHeight="1" x14ac:dyDescent="0.2">
      <c r="A3" s="16" t="s">
        <v>33</v>
      </c>
      <c r="B3" s="17" t="s">
        <v>442</v>
      </c>
      <c r="C3" s="18" t="s">
        <v>443</v>
      </c>
    </row>
    <row r="4" spans="1:3" ht="21.75" customHeight="1" x14ac:dyDescent="0.2">
      <c r="A4" s="19" t="s">
        <v>120</v>
      </c>
      <c r="B4" s="20" t="s">
        <v>444</v>
      </c>
      <c r="C4" s="21" t="s">
        <v>445</v>
      </c>
    </row>
    <row r="5" spans="1:3" ht="21.75" customHeight="1" x14ac:dyDescent="0.2">
      <c r="A5" s="22" t="s">
        <v>84</v>
      </c>
      <c r="B5" s="23" t="s">
        <v>446</v>
      </c>
      <c r="C5" s="24" t="s">
        <v>447</v>
      </c>
    </row>
    <row r="6" spans="1:3" ht="21.75" customHeight="1" x14ac:dyDescent="0.2">
      <c r="A6" s="19" t="s">
        <v>81</v>
      </c>
      <c r="B6" s="20" t="s">
        <v>448</v>
      </c>
      <c r="C6" s="21" t="s">
        <v>449</v>
      </c>
    </row>
    <row r="7" spans="1:3" ht="21.75" customHeight="1" x14ac:dyDescent="0.2">
      <c r="A7" s="22" t="s">
        <v>59</v>
      </c>
      <c r="B7" s="23" t="s">
        <v>450</v>
      </c>
      <c r="C7" s="24" t="s">
        <v>451</v>
      </c>
    </row>
    <row r="8" spans="1:3" ht="21.75" customHeight="1" x14ac:dyDescent="0.2">
      <c r="A8" s="16"/>
      <c r="B8" s="17"/>
      <c r="C8" s="18" t="s">
        <v>452</v>
      </c>
    </row>
    <row r="9" spans="1:3" ht="21.75" customHeight="1" x14ac:dyDescent="0.2">
      <c r="A9" s="22" t="s">
        <v>29</v>
      </c>
      <c r="B9" s="23" t="s">
        <v>453</v>
      </c>
      <c r="C9" s="24" t="s">
        <v>454</v>
      </c>
    </row>
    <row r="10" spans="1:3" ht="21.75" customHeight="1" x14ac:dyDescent="0.2">
      <c r="A10" s="22" t="s">
        <v>26</v>
      </c>
      <c r="B10" s="23" t="s">
        <v>455</v>
      </c>
      <c r="C10" s="24" t="s">
        <v>456</v>
      </c>
    </row>
    <row r="11" spans="1:3" ht="21.75" customHeight="1" x14ac:dyDescent="0.2">
      <c r="A11" s="25"/>
      <c r="B11" s="26"/>
      <c r="C11" s="27" t="s">
        <v>457</v>
      </c>
    </row>
    <row r="12" spans="1:3" ht="21.75" customHeight="1" x14ac:dyDescent="0.2">
      <c r="A12" s="22" t="s">
        <v>68</v>
      </c>
      <c r="B12" s="23" t="s">
        <v>458</v>
      </c>
      <c r="C12" s="24" t="s">
        <v>459</v>
      </c>
    </row>
    <row r="13" spans="1:3" ht="21.75" customHeight="1" x14ac:dyDescent="0.2">
      <c r="A13" s="22" t="s">
        <v>19</v>
      </c>
      <c r="B13" s="23" t="s">
        <v>460</v>
      </c>
      <c r="C13" s="24" t="s">
        <v>461</v>
      </c>
    </row>
    <row r="14" spans="1:3" ht="21.75" customHeight="1" x14ac:dyDescent="0.2">
      <c r="A14" s="25"/>
      <c r="B14" s="26"/>
      <c r="C14" s="27" t="s">
        <v>462</v>
      </c>
    </row>
    <row r="15" spans="1:3" ht="19.5" customHeight="1" x14ac:dyDescent="0.2">
      <c r="A15" s="22" t="s">
        <v>101</v>
      </c>
      <c r="B15" s="23" t="s">
        <v>463</v>
      </c>
      <c r="C15" s="24" t="s">
        <v>464</v>
      </c>
    </row>
    <row r="16" spans="1:3" ht="19.5" customHeight="1" x14ac:dyDescent="0.2">
      <c r="A16" s="19" t="s">
        <v>104</v>
      </c>
      <c r="B16" s="20" t="s">
        <v>465</v>
      </c>
      <c r="C16" s="21" t="s">
        <v>466</v>
      </c>
    </row>
    <row r="17" spans="1:3" ht="19.5" customHeight="1" x14ac:dyDescent="0.2">
      <c r="A17" s="22" t="s">
        <v>56</v>
      </c>
      <c r="B17" s="23" t="s">
        <v>467</v>
      </c>
      <c r="C17" s="24" t="s">
        <v>468</v>
      </c>
    </row>
    <row r="18" spans="1:3" ht="19.5" customHeight="1" x14ac:dyDescent="0.2">
      <c r="A18" s="22" t="s">
        <v>23</v>
      </c>
      <c r="B18" s="23" t="s">
        <v>469</v>
      </c>
      <c r="C18" s="24" t="s">
        <v>470</v>
      </c>
    </row>
    <row r="19" spans="1:3" ht="19.5" customHeight="1" x14ac:dyDescent="0.2">
      <c r="A19" s="22" t="s">
        <v>64</v>
      </c>
      <c r="B19" s="23" t="s">
        <v>471</v>
      </c>
      <c r="C19" s="24" t="s">
        <v>472</v>
      </c>
    </row>
    <row r="20" spans="1:3" ht="19.5" customHeight="1" x14ac:dyDescent="0.2">
      <c r="A20" s="22" t="s">
        <v>51</v>
      </c>
      <c r="B20" s="23" t="s">
        <v>473</v>
      </c>
      <c r="C20" s="24" t="s">
        <v>474</v>
      </c>
    </row>
    <row r="21" spans="1:3" ht="19.5" customHeight="1" x14ac:dyDescent="0.2">
      <c r="A21" s="22" t="s">
        <v>88</v>
      </c>
      <c r="B21" s="23" t="s">
        <v>475</v>
      </c>
      <c r="C21" s="24" t="s">
        <v>476</v>
      </c>
    </row>
    <row r="22" spans="1:3" ht="19.5" customHeight="1" x14ac:dyDescent="0.2">
      <c r="A22" s="22" t="s">
        <v>91</v>
      </c>
      <c r="B22" s="23" t="s">
        <v>477</v>
      </c>
      <c r="C22" s="24" t="s">
        <v>478</v>
      </c>
    </row>
    <row r="23" spans="1:3" ht="19.5" customHeight="1" x14ac:dyDescent="0.2">
      <c r="A23" s="22" t="s">
        <v>37</v>
      </c>
      <c r="B23" s="23" t="s">
        <v>479</v>
      </c>
      <c r="C23" s="24" t="s">
        <v>480</v>
      </c>
    </row>
    <row r="24" spans="1:3" ht="19.5" customHeight="1" x14ac:dyDescent="0.2">
      <c r="A24" s="22" t="s">
        <v>48</v>
      </c>
      <c r="B24" s="23" t="s">
        <v>481</v>
      </c>
      <c r="C24" s="24" t="s">
        <v>482</v>
      </c>
    </row>
    <row r="25" spans="1:3" ht="19.5" customHeight="1" x14ac:dyDescent="0.2">
      <c r="A25" s="25"/>
      <c r="B25" s="26"/>
      <c r="C25" s="27" t="s">
        <v>483</v>
      </c>
    </row>
    <row r="26" spans="1:3" ht="19.5" customHeight="1" x14ac:dyDescent="0.2">
      <c r="A26" s="19" t="s">
        <v>71</v>
      </c>
      <c r="B26" s="20" t="s">
        <v>484</v>
      </c>
      <c r="C26" s="21" t="s">
        <v>485</v>
      </c>
    </row>
    <row r="27" spans="1:3" ht="19.5" customHeight="1" thickBot="1" x14ac:dyDescent="0.25">
      <c r="A27" s="28" t="s">
        <v>78</v>
      </c>
      <c r="B27" s="29" t="s">
        <v>486</v>
      </c>
      <c r="C27" s="30" t="s">
        <v>487</v>
      </c>
    </row>
    <row r="28" spans="1:3" ht="14.25" customHeight="1" x14ac:dyDescent="0.2"/>
    <row r="29" spans="1:3" ht="14.25" customHeight="1" x14ac:dyDescent="0.2"/>
    <row r="33" ht="14.25" customHeight="1" x14ac:dyDescent="0.2"/>
  </sheetData>
  <sheetProtection algorithmName="SHA-512" hashValue="R5Qxd2l5fU3O7wfV2IOiiLHao/5IbDkdsRov4T5efsFOX8szMPfqPbOXG/VylfRQ3VJ5WmlYTwS0PwPyKdFzEQ==" saltValue="dmeHmu7WRp87CurhTTV2sQ==" spinCount="100000" sheet="1" objects="1" scenarios="1" selectLockedCells="1" selectUnlockedCells="1"/>
  <phoneticPr fontId="3"/>
  <printOptions horizontalCentered="1" verticalCentered="1"/>
  <pageMargins left="0.74803149606299213" right="0.39370078740157483" top="0.59055118110236227" bottom="0.59055118110236227" header="0.51181102362204722" footer="0.51181102362204722"/>
  <pageSetup paperSize="9" scale="74" firstPageNumber="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入力表</vt:lpstr>
      <vt:lpstr>月計表（特例用）</vt:lpstr>
      <vt:lpstr>納入申告 (特例用)</vt:lpstr>
      <vt:lpstr>納入書 (規則様式) </vt:lpstr>
      <vt:lpstr>ｺｰﾄﾞ一覧（50音順）</vt:lpstr>
      <vt:lpstr>ｺｰﾄﾞ一覧（ｺｰﾄﾞ順）</vt:lpstr>
      <vt:lpstr>'ｺｰﾄﾞ一覧（ｺｰﾄﾞ順）'!Print_Area</vt:lpstr>
      <vt:lpstr>'月計表（特例用）'!Print_Area</vt:lpstr>
      <vt:lpstr>'納入書 (規則様式) '!Print_Area</vt:lpstr>
      <vt:lpstr>'納入申告 (特例用)'!Print_Area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2026-03-05T09:38:26Z</dcterms:modified>
</cp:coreProperties>
</file>