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E0FEEFE3-CF49-4358-A00B-4A2379B19A8F}" xr6:coauthVersionLast="47" xr6:coauthVersionMax="47" xr10:uidLastSave="{00000000-0000-0000-0000-000000000000}"/>
  <bookViews>
    <workbookView xWindow="-120" yWindow="-120" windowWidth="29040" windowHeight="15840" xr2:uid="{F529490F-947A-42F1-81F7-F6C3B597F450}"/>
  </bookViews>
  <sheets>
    <sheet name="提出書類について" sheetId="5" r:id="rId1"/>
    <sheet name="入力フォーム" sheetId="1" r:id="rId2"/>
    <sheet name="入力例" sheetId="7" r:id="rId3"/>
    <sheet name="給水装置所有者変更届" sheetId="2" r:id="rId4"/>
  </sheets>
  <definedNames>
    <definedName name="_xlnm.Print_Area" localSheetId="3">給水装置所有者変更届!$A$1:$CC$39</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6" i="7" l="1"/>
  <c r="Y26" i="7"/>
  <c r="Y22" i="7" s="1"/>
  <c r="Z25" i="7"/>
  <c r="Y21" i="7" s="1"/>
  <c r="Y25" i="7"/>
  <c r="Y20" i="7" s="1"/>
  <c r="Y23" i="7"/>
  <c r="Y18" i="7"/>
  <c r="Y17" i="7"/>
  <c r="Y16" i="7"/>
  <c r="Y13" i="7"/>
  <c r="Y12" i="7"/>
  <c r="Y11" i="7"/>
  <c r="Y14" i="7" s="1"/>
  <c r="AD7" i="7"/>
  <c r="AC7" i="7"/>
  <c r="AD5" i="7"/>
  <c r="AC5" i="7"/>
  <c r="Z5" i="7"/>
  <c r="Y5" i="7"/>
  <c r="Y9" i="7" s="1"/>
  <c r="Y10" i="7" s="1"/>
  <c r="AD4" i="7"/>
  <c r="AC4" i="7"/>
  <c r="Y4" i="7"/>
  <c r="AD3" i="7"/>
  <c r="AC3" i="7"/>
  <c r="Y3" i="7"/>
  <c r="Z8" i="7" s="1"/>
  <c r="E2" i="7"/>
  <c r="Y19" i="2"/>
  <c r="X19" i="2"/>
  <c r="W19" i="2"/>
  <c r="V19" i="2"/>
  <c r="T19" i="2"/>
  <c r="S19" i="2"/>
  <c r="R19" i="2"/>
  <c r="Q19" i="2"/>
  <c r="Z15" i="7" l="1"/>
  <c r="Y15" i="7"/>
  <c r="AA15" i="7"/>
  <c r="Y7" i="7"/>
  <c r="O19" i="2"/>
  <c r="N19" i="2"/>
  <c r="M19" i="2"/>
  <c r="L19" i="2"/>
  <c r="K19" i="2"/>
  <c r="J19" i="2"/>
  <c r="Y8" i="7" l="1"/>
  <c r="AA8" i="7"/>
  <c r="Y27" i="7"/>
  <c r="C28" i="7" l="1"/>
  <c r="Y24" i="7"/>
  <c r="AD4" i="1" l="1"/>
  <c r="AD5" i="1"/>
  <c r="AD7" i="1"/>
  <c r="AD3" i="1"/>
  <c r="AC4" i="1"/>
  <c r="AC5" i="1"/>
  <c r="AC7" i="1"/>
  <c r="AC3" i="1"/>
  <c r="AX19" i="2"/>
  <c r="BY19" i="2" s="1"/>
  <c r="AY19" i="2"/>
  <c r="BZ19" i="2" s="1"/>
  <c r="AZ19" i="2"/>
  <c r="CA19" i="2" s="1"/>
  <c r="AW19" i="2"/>
  <c r="BX19" i="2" s="1"/>
  <c r="AS19" i="2"/>
  <c r="BT19" i="2" s="1"/>
  <c r="AT19" i="2"/>
  <c r="BU19" i="2" s="1"/>
  <c r="AU19" i="2"/>
  <c r="BV19" i="2" s="1"/>
  <c r="AR19" i="2"/>
  <c r="BS19" i="2" s="1"/>
  <c r="AL19" i="2"/>
  <c r="BM19" i="2" s="1"/>
  <c r="AM19" i="2"/>
  <c r="BN19" i="2" s="1"/>
  <c r="AN19" i="2"/>
  <c r="BO19" i="2" s="1"/>
  <c r="AO19" i="2"/>
  <c r="BP19" i="2" s="1"/>
  <c r="AP19" i="2"/>
  <c r="BQ19" i="2" s="1"/>
  <c r="AK19" i="2"/>
  <c r="BL19" i="2" s="1"/>
  <c r="J21" i="2"/>
  <c r="AK21" i="2" s="1"/>
  <c r="BL21" i="2" s="1"/>
  <c r="J14" i="2"/>
  <c r="AK14" i="2" s="1"/>
  <c r="BL14" i="2" s="1"/>
  <c r="J16" i="2"/>
  <c r="AK16" i="2" s="1"/>
  <c r="BL16" i="2" s="1"/>
  <c r="Y18" i="1"/>
  <c r="Y17" i="1"/>
  <c r="Y16" i="1"/>
  <c r="AC38" i="2"/>
  <c r="BD38" i="2" s="1"/>
  <c r="J22" i="2"/>
  <c r="AK22" i="2" s="1"/>
  <c r="BL22" i="2" s="1"/>
  <c r="J23" i="2"/>
  <c r="AK23" i="2" s="1"/>
  <c r="BL23" i="2" s="1"/>
  <c r="AI28" i="2"/>
  <c r="AD4" i="2"/>
  <c r="Z26" i="1"/>
  <c r="Z25" i="1"/>
  <c r="Z5" i="1"/>
  <c r="Y5" i="1"/>
  <c r="Y25" i="1"/>
  <c r="Y4" i="1"/>
  <c r="Y3" i="1"/>
  <c r="Y11" i="1"/>
  <c r="Y12" i="1"/>
  <c r="Y13" i="1"/>
  <c r="Y26" i="1"/>
  <c r="V26" i="2"/>
  <c r="AW26" i="2" s="1"/>
  <c r="U26" i="2"/>
  <c r="AV26" i="2" s="1"/>
  <c r="P26" i="2"/>
  <c r="R26" i="2"/>
  <c r="AS26" i="2" s="1"/>
  <c r="Q31" i="2"/>
  <c r="AR31" i="2" s="1"/>
  <c r="Q29" i="2"/>
  <c r="AR29" i="2" s="1"/>
  <c r="J24" i="2"/>
  <c r="AK24" i="2" s="1"/>
  <c r="BL24" i="2" s="1"/>
  <c r="G31" i="2"/>
  <c r="AH31" i="2" s="1"/>
  <c r="Q30" i="2"/>
  <c r="AR30" i="2" s="1"/>
  <c r="K30" i="2"/>
  <c r="AL30" i="2" s="1"/>
  <c r="G30" i="2"/>
  <c r="AH30" i="2" s="1"/>
  <c r="Q28" i="2"/>
  <c r="AR28" i="2" s="1"/>
  <c r="G29" i="2"/>
  <c r="AH29" i="2" s="1"/>
  <c r="G28" i="2"/>
  <c r="AH28" i="2" s="1"/>
  <c r="T25" i="2"/>
  <c r="AU25" i="2" s="1"/>
  <c r="BV25" i="2" s="1"/>
  <c r="O25" i="2"/>
  <c r="AP25" i="2" s="1"/>
  <c r="BQ25" i="2" s="1"/>
  <c r="J25" i="2"/>
  <c r="AK25" i="2" s="1"/>
  <c r="BL25" i="2" s="1"/>
  <c r="T24" i="2"/>
  <c r="AU24" i="2" s="1"/>
  <c r="BV24" i="2" s="1"/>
  <c r="Z17" i="2"/>
  <c r="BA17" i="2" s="1"/>
  <c r="AA17" i="2"/>
  <c r="Y17" i="2"/>
  <c r="AZ17" i="2" s="1"/>
  <c r="CA17" i="2" s="1"/>
  <c r="X17" i="2"/>
  <c r="AY17" i="2" s="1"/>
  <c r="BZ17" i="2" s="1"/>
  <c r="W17" i="2"/>
  <c r="AX17" i="2" s="1"/>
  <c r="BY17" i="2" s="1"/>
  <c r="V17" i="2"/>
  <c r="AW17" i="2" s="1"/>
  <c r="BX17" i="2" s="1"/>
  <c r="U17" i="2"/>
  <c r="AV17" i="2" s="1"/>
  <c r="BW17" i="2" s="1"/>
  <c r="T17" i="2"/>
  <c r="AU17" i="2" s="1"/>
  <c r="BV17" i="2" s="1"/>
  <c r="S17" i="2"/>
  <c r="AT17" i="2" s="1"/>
  <c r="BU17" i="2" s="1"/>
  <c r="R17" i="2"/>
  <c r="AS17" i="2" s="1"/>
  <c r="BT17" i="2" s="1"/>
  <c r="Q17" i="2"/>
  <c r="AR17" i="2" s="1"/>
  <c r="BS17" i="2" s="1"/>
  <c r="P17" i="2"/>
  <c r="AQ17" i="2" s="1"/>
  <c r="BR17" i="2" s="1"/>
  <c r="O17" i="2"/>
  <c r="AP17" i="2" s="1"/>
  <c r="BQ17" i="2" s="1"/>
  <c r="N17" i="2"/>
  <c r="AO17" i="2" s="1"/>
  <c r="BP17" i="2" s="1"/>
  <c r="M17" i="2"/>
  <c r="AN17" i="2" s="1"/>
  <c r="BO17" i="2" s="1"/>
  <c r="L17" i="2"/>
  <c r="AM17" i="2" s="1"/>
  <c r="BN17" i="2" s="1"/>
  <c r="K17" i="2"/>
  <c r="AL17" i="2" s="1"/>
  <c r="BM17" i="2" s="1"/>
  <c r="J17" i="2"/>
  <c r="AK17" i="2" s="1"/>
  <c r="BL17" i="2" s="1"/>
  <c r="Y15" i="2"/>
  <c r="AZ15" i="2" s="1"/>
  <c r="CA15" i="2" s="1"/>
  <c r="X15" i="2"/>
  <c r="AY15" i="2" s="1"/>
  <c r="BZ15" i="2" s="1"/>
  <c r="W15" i="2"/>
  <c r="AX15" i="2" s="1"/>
  <c r="BY15" i="2" s="1"/>
  <c r="V15" i="2"/>
  <c r="AW15" i="2" s="1"/>
  <c r="BX15" i="2" s="1"/>
  <c r="U15" i="2"/>
  <c r="AV15" i="2" s="1"/>
  <c r="BW15" i="2" s="1"/>
  <c r="T15" i="2"/>
  <c r="AU15" i="2" s="1"/>
  <c r="BV15" i="2" s="1"/>
  <c r="S15" i="2"/>
  <c r="AT15" i="2" s="1"/>
  <c r="BU15" i="2" s="1"/>
  <c r="R15" i="2"/>
  <c r="AS15" i="2" s="1"/>
  <c r="BT15" i="2" s="1"/>
  <c r="Q15" i="2"/>
  <c r="AR15" i="2" s="1"/>
  <c r="BS15" i="2" s="1"/>
  <c r="P15" i="2"/>
  <c r="AQ15" i="2" s="1"/>
  <c r="BR15" i="2" s="1"/>
  <c r="O15" i="2"/>
  <c r="AP15" i="2" s="1"/>
  <c r="BQ15" i="2" s="1"/>
  <c r="N15" i="2"/>
  <c r="AO15" i="2" s="1"/>
  <c r="BP15" i="2" s="1"/>
  <c r="M15" i="2"/>
  <c r="AN15" i="2" s="1"/>
  <c r="BO15" i="2" s="1"/>
  <c r="L15" i="2"/>
  <c r="AM15" i="2" s="1"/>
  <c r="BN15" i="2" s="1"/>
  <c r="K15" i="2"/>
  <c r="AL15" i="2" s="1"/>
  <c r="BM15" i="2" s="1"/>
  <c r="J15" i="2"/>
  <c r="AK15" i="2" s="1"/>
  <c r="BL15" i="2" s="1"/>
  <c r="J13" i="2"/>
  <c r="AK13" i="2" s="1"/>
  <c r="BL13" i="2" s="1"/>
  <c r="N10" i="2"/>
  <c r="AO10" i="2" s="1"/>
  <c r="BP10" i="2" s="1"/>
  <c r="K10" i="2"/>
  <c r="AL10" i="2" s="1"/>
  <c r="BM10" i="2" s="1"/>
  <c r="G7" i="2"/>
  <c r="AH7" i="2" s="1"/>
  <c r="G8" i="2"/>
  <c r="AH8" i="2" s="1"/>
  <c r="E2" i="1"/>
  <c r="C6" i="2" s="1"/>
  <c r="AD6" i="2" s="1"/>
  <c r="BE6" i="2" s="1"/>
  <c r="I11" i="2" l="1"/>
  <c r="AJ11" i="2" s="1"/>
  <c r="BK11" i="2" s="1"/>
  <c r="Z15" i="1"/>
  <c r="Y23" i="1"/>
  <c r="AQ26" i="2"/>
  <c r="Y9" i="1"/>
  <c r="Y14" i="1"/>
  <c r="Y7" i="1"/>
  <c r="Z8" i="1"/>
  <c r="Y22" i="1" l="1"/>
  <c r="Y20" i="1"/>
  <c r="Y8" i="1"/>
  <c r="Y10" i="1"/>
  <c r="Y15" i="1"/>
  <c r="Y21" i="1"/>
  <c r="AA15" i="1"/>
  <c r="AA8" i="1"/>
  <c r="Y27" i="1" l="1"/>
  <c r="Y24" i="1" l="1"/>
  <c r="C28" i="1" s="1"/>
</calcChain>
</file>

<file path=xl/sharedStrings.xml><?xml version="1.0" encoding="utf-8"?>
<sst xmlns="http://schemas.openxmlformats.org/spreadsheetml/2006/main" count="355" uniqueCount="147">
  <si>
    <t>給水装置所有者変更届</t>
    <rPh sb="0" eb="4">
      <t>キュウスイソウチ</t>
    </rPh>
    <rPh sb="4" eb="10">
      <t>ショユウシャヘンコウトドケ</t>
    </rPh>
    <phoneticPr fontId="1"/>
  </si>
  <si>
    <t>（あて先）札幌市水道事業者　　水道局長</t>
    <rPh sb="3" eb="4">
      <t>サキ</t>
    </rPh>
    <rPh sb="5" eb="8">
      <t>サッポロシ</t>
    </rPh>
    <rPh sb="8" eb="13">
      <t>スイドウジギョウシャ</t>
    </rPh>
    <rPh sb="15" eb="19">
      <t>スイドウキョクチョウ</t>
    </rPh>
    <phoneticPr fontId="1"/>
  </si>
  <si>
    <t>月</t>
    <rPh sb="0" eb="1">
      <t>ツキ</t>
    </rPh>
    <phoneticPr fontId="1"/>
  </si>
  <si>
    <t>日</t>
    <rPh sb="0" eb="1">
      <t>ヒ</t>
    </rPh>
    <phoneticPr fontId="1"/>
  </si>
  <si>
    <t>住所</t>
    <rPh sb="0" eb="2">
      <t>ジュウショ</t>
    </rPh>
    <phoneticPr fontId="1"/>
  </si>
  <si>
    <t>氏名</t>
    <rPh sb="0" eb="2">
      <t>シメイ</t>
    </rPh>
    <phoneticPr fontId="1"/>
  </si>
  <si>
    <t>お客様番号(水栓番号)</t>
    <rPh sb="1" eb="5">
      <t>キャクサマバンゴウ</t>
    </rPh>
    <rPh sb="6" eb="10">
      <t>スイセンバンゴウ</t>
    </rPh>
    <phoneticPr fontId="1"/>
  </si>
  <si>
    <t>札幌市</t>
    <rPh sb="0" eb="3">
      <t>サッポロシ</t>
    </rPh>
    <phoneticPr fontId="1"/>
  </si>
  <si>
    <t>区</t>
    <rPh sb="0" eb="1">
      <t>ク</t>
    </rPh>
    <phoneticPr fontId="1"/>
  </si>
  <si>
    <t>新　所　有　者</t>
    <rPh sb="0" eb="1">
      <t>シン</t>
    </rPh>
    <rPh sb="2" eb="3">
      <t>ショ</t>
    </rPh>
    <rPh sb="4" eb="5">
      <t>ユウ</t>
    </rPh>
    <rPh sb="6" eb="7">
      <t>モノ</t>
    </rPh>
    <phoneticPr fontId="1"/>
  </si>
  <si>
    <t>課長</t>
    <rPh sb="0" eb="2">
      <t>カチョウ</t>
    </rPh>
    <phoneticPr fontId="1"/>
  </si>
  <si>
    <t>係長</t>
    <rPh sb="0" eb="2">
      <t>カカリチョウ</t>
    </rPh>
    <phoneticPr fontId="1"/>
  </si>
  <si>
    <t>係</t>
    <rPh sb="0" eb="1">
      <t>カカリ</t>
    </rPh>
    <phoneticPr fontId="1"/>
  </si>
  <si>
    <t>氏名(漢字)</t>
    <rPh sb="0" eb="2">
      <t>シメイ</t>
    </rPh>
    <rPh sb="3" eb="5">
      <t>カンジ</t>
    </rPh>
    <phoneticPr fontId="1"/>
  </si>
  <si>
    <t>水道使用状況</t>
    <rPh sb="0" eb="2">
      <t>スイドウ</t>
    </rPh>
    <rPh sb="2" eb="6">
      <t>シヨウジョウキョウ</t>
    </rPh>
    <phoneticPr fontId="1"/>
  </si>
  <si>
    <t>新使用者氏名</t>
    <rPh sb="0" eb="4">
      <t>シンシヨウシャ</t>
    </rPh>
    <rPh sb="4" eb="6">
      <t>シメイ</t>
    </rPh>
    <phoneticPr fontId="1"/>
  </si>
  <si>
    <t>新使用者用途</t>
    <rPh sb="0" eb="4">
      <t>シンシヨウシャ</t>
    </rPh>
    <rPh sb="4" eb="6">
      <t>ヨウト</t>
    </rPh>
    <phoneticPr fontId="1"/>
  </si>
  <si>
    <t>旧使用者氏名</t>
    <rPh sb="0" eb="1">
      <t>キュウ</t>
    </rPh>
    <rPh sb="1" eb="4">
      <t>シヨウシャ</t>
    </rPh>
    <rPh sb="4" eb="6">
      <t>シメイ</t>
    </rPh>
    <phoneticPr fontId="1"/>
  </si>
  <si>
    <t>世帯人数</t>
    <rPh sb="0" eb="4">
      <t>セタイニンズウ</t>
    </rPh>
    <phoneticPr fontId="1"/>
  </si>
  <si>
    <t>世帯</t>
    <rPh sb="0" eb="2">
      <t>セタイ</t>
    </rPh>
    <phoneticPr fontId="1"/>
  </si>
  <si>
    <t>水道メーター口径および個数</t>
    <rPh sb="0" eb="2">
      <t>スイドウ</t>
    </rPh>
    <rPh sb="6" eb="8">
      <t>コウケイ</t>
    </rPh>
    <rPh sb="11" eb="13">
      <t>コスウ</t>
    </rPh>
    <phoneticPr fontId="1"/>
  </si>
  <si>
    <t>φ</t>
    <phoneticPr fontId="1"/>
  </si>
  <si>
    <t>ｍｍ</t>
    <phoneticPr fontId="1"/>
  </si>
  <si>
    <t>個</t>
    <rPh sb="0" eb="1">
      <t>コ</t>
    </rPh>
    <phoneticPr fontId="1"/>
  </si>
  <si>
    <t>変 更 理 由</t>
    <rPh sb="0" eb="1">
      <t>ヘン</t>
    </rPh>
    <rPh sb="2" eb="3">
      <t>サラ</t>
    </rPh>
    <rPh sb="4" eb="5">
      <t>リ</t>
    </rPh>
    <rPh sb="6" eb="7">
      <t>ヨシ</t>
    </rPh>
    <phoneticPr fontId="1"/>
  </si>
  <si>
    <t>局保管</t>
    <rPh sb="0" eb="1">
      <t>キョク</t>
    </rPh>
    <rPh sb="1" eb="3">
      <t>ホカン</t>
    </rPh>
    <phoneticPr fontId="1"/>
  </si>
  <si>
    <t>◎</t>
    <phoneticPr fontId="1"/>
  </si>
  <si>
    <t>受　　付</t>
    <rPh sb="0" eb="1">
      <t>ウケ</t>
    </rPh>
    <rPh sb="3" eb="4">
      <t>ツキ</t>
    </rPh>
    <phoneticPr fontId="1"/>
  </si>
  <si>
    <t>　届け出いたします。</t>
    <rPh sb="1" eb="2">
      <t>トド</t>
    </rPh>
    <rPh sb="3" eb="4">
      <t>デ</t>
    </rPh>
    <phoneticPr fontId="1"/>
  </si>
  <si>
    <t>　届出人</t>
    <rPh sb="1" eb="4">
      <t>トドケデニン</t>
    </rPh>
    <phoneticPr fontId="1"/>
  </si>
  <si>
    <t>旧　所　有　者</t>
    <rPh sb="0" eb="1">
      <t>キュウ</t>
    </rPh>
    <rPh sb="2" eb="3">
      <t>ショ</t>
    </rPh>
    <rPh sb="4" eb="5">
      <t>ユウ</t>
    </rPh>
    <rPh sb="6" eb="7">
      <t>モノ</t>
    </rPh>
    <phoneticPr fontId="1"/>
  </si>
  <si>
    <t>-</t>
    <phoneticPr fontId="1"/>
  </si>
  <si>
    <t>遺産相続による。</t>
    <rPh sb="0" eb="4">
      <t>イサンソウゾク</t>
    </rPh>
    <phoneticPr fontId="1"/>
  </si>
  <si>
    <t>その他</t>
    <rPh sb="2" eb="3">
      <t>タ</t>
    </rPh>
    <phoneticPr fontId="1"/>
  </si>
  <si>
    <t>(理由)</t>
    <rPh sb="1" eb="3">
      <t>リユウ</t>
    </rPh>
    <phoneticPr fontId="1"/>
  </si>
  <si>
    <t>売買契約書</t>
    <rPh sb="0" eb="5">
      <t>バイバイケイヤクショ</t>
    </rPh>
    <phoneticPr fontId="1"/>
  </si>
  <si>
    <t>印鑑証明書</t>
    <rPh sb="0" eb="5">
      <t>インカンショウメイショ</t>
    </rPh>
    <phoneticPr fontId="1"/>
  </si>
  <si>
    <t>登記事項証明書</t>
    <rPh sb="0" eb="7">
      <t>トウキジコウショウメイショ</t>
    </rPh>
    <phoneticPr fontId="1"/>
  </si>
  <si>
    <t>フ リ ガ ナ</t>
    <phoneticPr fontId="1"/>
  </si>
  <si>
    <t>住　   所</t>
    <rPh sb="0" eb="1">
      <t>ジュウ</t>
    </rPh>
    <rPh sb="5" eb="6">
      <t>ショ</t>
    </rPh>
    <phoneticPr fontId="1"/>
  </si>
  <si>
    <t>所 有 者 電 話 番 号</t>
    <rPh sb="0" eb="1">
      <t>ショ</t>
    </rPh>
    <rPh sb="2" eb="3">
      <t>ユウ</t>
    </rPh>
    <rPh sb="4" eb="5">
      <t>モノ</t>
    </rPh>
    <rPh sb="6" eb="7">
      <t>デン</t>
    </rPh>
    <rPh sb="8" eb="9">
      <t>ハナシ</t>
    </rPh>
    <rPh sb="10" eb="11">
      <t>バン</t>
    </rPh>
    <rPh sb="12" eb="13">
      <t>ゴウ</t>
    </rPh>
    <phoneticPr fontId="1"/>
  </si>
  <si>
    <t>提 出 書 類</t>
    <rPh sb="0" eb="1">
      <t>テイ</t>
    </rPh>
    <rPh sb="2" eb="3">
      <t>デ</t>
    </rPh>
    <rPh sb="4" eb="5">
      <t>ショ</t>
    </rPh>
    <rPh sb="6" eb="7">
      <t>タグイ</t>
    </rPh>
    <phoneticPr fontId="1"/>
  </si>
  <si>
    <t>F</t>
    <phoneticPr fontId="1"/>
  </si>
  <si>
    <t>提出</t>
    <rPh sb="0" eb="2">
      <t>テイシュツ</t>
    </rPh>
    <phoneticPr fontId="1"/>
  </si>
  <si>
    <t>入力</t>
    <rPh sb="0" eb="2">
      <t>ニュウリョク</t>
    </rPh>
    <phoneticPr fontId="1"/>
  </si>
  <si>
    <t>入力済</t>
    <rPh sb="0" eb="2">
      <t>ニュウリョク</t>
    </rPh>
    <rPh sb="2" eb="3">
      <t>スミ</t>
    </rPh>
    <phoneticPr fontId="1"/>
  </si>
  <si>
    <t>料金課(データ入力用)</t>
    <rPh sb="0" eb="3">
      <t>リョウキンカ</t>
    </rPh>
    <rPh sb="7" eb="10">
      <t>ニュウリョクヨウ</t>
    </rPh>
    <phoneticPr fontId="1"/>
  </si>
  <si>
    <t>届出人控</t>
    <rPh sb="0" eb="3">
      <t>トドケデニン</t>
    </rPh>
    <rPh sb="3" eb="4">
      <t>ヒカエ</t>
    </rPh>
    <phoneticPr fontId="1"/>
  </si>
  <si>
    <t xml:space="preserve">装置設置場所 </t>
    <rPh sb="0" eb="2">
      <t>ソウチ</t>
    </rPh>
    <rPh sb="2" eb="6">
      <t>セッチバショ</t>
    </rPh>
    <phoneticPr fontId="1"/>
  </si>
  <si>
    <t xml:space="preserve">変更届整理番号 </t>
    <rPh sb="0" eb="3">
      <t>ヘンコウトドケ</t>
    </rPh>
    <rPh sb="3" eb="7">
      <t>セイリバンゴウ</t>
    </rPh>
    <phoneticPr fontId="1"/>
  </si>
  <si>
    <t>データ入力</t>
    <rPh sb="3" eb="5">
      <t>ニュウリョク</t>
    </rPh>
    <phoneticPr fontId="1"/>
  </si>
  <si>
    <t>届出日</t>
    <rPh sb="0" eb="3">
      <t>トドケデビ</t>
    </rPh>
    <phoneticPr fontId="1"/>
  </si>
  <si>
    <t>届出人</t>
    <rPh sb="0" eb="3">
      <t>トドケデニン</t>
    </rPh>
    <phoneticPr fontId="1"/>
  </si>
  <si>
    <t>装置設置場所</t>
    <rPh sb="0" eb="6">
      <t>ソウチセッチバショ</t>
    </rPh>
    <phoneticPr fontId="1"/>
  </si>
  <si>
    <t>新所有者</t>
    <rPh sb="0" eb="4">
      <t>シンショユウシャ</t>
    </rPh>
    <phoneticPr fontId="1"/>
  </si>
  <si>
    <t>フリガナ</t>
    <phoneticPr fontId="1"/>
  </si>
  <si>
    <t>電話番号</t>
    <rPh sb="0" eb="4">
      <t>デンワバンゴウ</t>
    </rPh>
    <phoneticPr fontId="1"/>
  </si>
  <si>
    <t>旧所有者</t>
    <rPh sb="0" eb="4">
      <t>キュウショユウシャ</t>
    </rPh>
    <phoneticPr fontId="1"/>
  </si>
  <si>
    <t>メーター</t>
    <phoneticPr fontId="1"/>
  </si>
  <si>
    <t>個数</t>
    <rPh sb="0" eb="2">
      <t>コスウ</t>
    </rPh>
    <phoneticPr fontId="1"/>
  </si>
  <si>
    <t>口径1</t>
    <rPh sb="0" eb="2">
      <t>コウケイ</t>
    </rPh>
    <phoneticPr fontId="1"/>
  </si>
  <si>
    <t>口径2</t>
    <rPh sb="0" eb="2">
      <t>コウケイ</t>
    </rPh>
    <phoneticPr fontId="1"/>
  </si>
  <si>
    <t>人</t>
    <rPh sb="0" eb="1">
      <t>ニン</t>
    </rPh>
    <phoneticPr fontId="1"/>
  </si>
  <si>
    <t>―</t>
  </si>
  <si>
    <t>―</t>
    <phoneticPr fontId="1"/>
  </si>
  <si>
    <t>mm</t>
    <phoneticPr fontId="1"/>
  </si>
  <si>
    <t>世帯数</t>
    <rPh sb="0" eb="2">
      <t>セタイ</t>
    </rPh>
    <rPh sb="2" eb="3">
      <t>スウ</t>
    </rPh>
    <phoneticPr fontId="1"/>
  </si>
  <si>
    <t>新使用者氏名</t>
    <rPh sb="0" eb="1">
      <t>シン</t>
    </rPh>
    <rPh sb="1" eb="4">
      <t>シヨウシャ</t>
    </rPh>
    <rPh sb="4" eb="6">
      <t>シメイ</t>
    </rPh>
    <phoneticPr fontId="1"/>
  </si>
  <si>
    <t>旧使用者氏名</t>
    <rPh sb="0" eb="4">
      <t>キュウシヨウシャ</t>
    </rPh>
    <rPh sb="4" eb="6">
      <t>シメイ</t>
    </rPh>
    <phoneticPr fontId="1"/>
  </si>
  <si>
    <t>用途(選択)</t>
    <rPh sb="0" eb="2">
      <t>ヨウト</t>
    </rPh>
    <rPh sb="3" eb="5">
      <t>センタク</t>
    </rPh>
    <phoneticPr fontId="1"/>
  </si>
  <si>
    <t>変更理由(選択)</t>
    <rPh sb="0" eb="4">
      <t>ヘンコウリユウ</t>
    </rPh>
    <phoneticPr fontId="1"/>
  </si>
  <si>
    <t>提出書類(選択)</t>
    <rPh sb="0" eb="4">
      <t>テイシュツショルイ</t>
    </rPh>
    <phoneticPr fontId="1"/>
  </si>
  <si>
    <t>家事用</t>
    <rPh sb="0" eb="3">
      <t>カジヨウ</t>
    </rPh>
    <phoneticPr fontId="1"/>
  </si>
  <si>
    <t>家事用以外</t>
    <rPh sb="0" eb="5">
      <t>カジヨウイガイ</t>
    </rPh>
    <phoneticPr fontId="1"/>
  </si>
  <si>
    <t>入力必須</t>
    <rPh sb="0" eb="2">
      <t>ニュウリョク</t>
    </rPh>
    <rPh sb="2" eb="4">
      <t>ヒッス</t>
    </rPh>
    <phoneticPr fontId="1"/>
  </si>
  <si>
    <t>わかれば入力</t>
    <rPh sb="4" eb="6">
      <t>ニュウリョク</t>
    </rPh>
    <phoneticPr fontId="1"/>
  </si>
  <si>
    <t>中央</t>
    <rPh sb="0" eb="2">
      <t>チュウオウ</t>
    </rPh>
    <phoneticPr fontId="1"/>
  </si>
  <si>
    <t>北</t>
    <rPh sb="0" eb="1">
      <t>キタ</t>
    </rPh>
    <phoneticPr fontId="1"/>
  </si>
  <si>
    <t>東</t>
    <rPh sb="0" eb="1">
      <t>ヒガシ</t>
    </rPh>
    <phoneticPr fontId="1"/>
  </si>
  <si>
    <t>白石</t>
    <rPh sb="0" eb="2">
      <t>シロイシ</t>
    </rPh>
    <phoneticPr fontId="1"/>
  </si>
  <si>
    <t>厚別</t>
    <rPh sb="0" eb="2">
      <t>アツベツ</t>
    </rPh>
    <phoneticPr fontId="1"/>
  </si>
  <si>
    <t>豊平</t>
    <rPh sb="0" eb="2">
      <t>トヨヒラ</t>
    </rPh>
    <phoneticPr fontId="1"/>
  </si>
  <si>
    <t>清田</t>
    <rPh sb="0" eb="2">
      <t>キヨタ</t>
    </rPh>
    <phoneticPr fontId="1"/>
  </si>
  <si>
    <t>南</t>
    <rPh sb="0" eb="1">
      <t>ミナミ</t>
    </rPh>
    <phoneticPr fontId="1"/>
  </si>
  <si>
    <t>西</t>
    <rPh sb="0" eb="1">
      <t>ニシ</t>
    </rPh>
    <phoneticPr fontId="1"/>
  </si>
  <si>
    <t>手稲</t>
    <rPh sb="0" eb="2">
      <t>テイネ</t>
    </rPh>
    <phoneticPr fontId="1"/>
  </si>
  <si>
    <t>１つ目</t>
    <rPh sb="2" eb="3">
      <t>メ</t>
    </rPh>
    <phoneticPr fontId="1"/>
  </si>
  <si>
    <t>２つ目</t>
    <rPh sb="2" eb="3">
      <t>メ</t>
    </rPh>
    <phoneticPr fontId="1"/>
  </si>
  <si>
    <t>３つ目</t>
    <rPh sb="2" eb="3">
      <t>メ</t>
    </rPh>
    <phoneticPr fontId="1"/>
  </si>
  <si>
    <t>４つ目</t>
    <rPh sb="2" eb="3">
      <t>メ</t>
    </rPh>
    <phoneticPr fontId="1"/>
  </si>
  <si>
    <t>～</t>
    <phoneticPr fontId="1"/>
  </si>
  <si>
    <t>口径3</t>
    <rPh sb="0" eb="2">
      <t>コウケイ</t>
    </rPh>
    <phoneticPr fontId="1"/>
  </si>
  <si>
    <t>口径4</t>
    <rPh sb="0" eb="2">
      <t>コウケイ</t>
    </rPh>
    <phoneticPr fontId="1"/>
  </si>
  <si>
    <t>（32文字以内）</t>
    <rPh sb="3" eb="5">
      <t>モジ</t>
    </rPh>
    <rPh sb="5" eb="7">
      <t>イナイ</t>
    </rPh>
    <phoneticPr fontId="1"/>
  </si>
  <si>
    <t>（80文字以内）</t>
    <rPh sb="3" eb="5">
      <t>モジ</t>
    </rPh>
    <rPh sb="5" eb="7">
      <t>イナイ</t>
    </rPh>
    <phoneticPr fontId="1"/>
  </si>
  <si>
    <t>登記事項証明書※2</t>
    <rPh sb="0" eb="7">
      <t>トウキジコウショウメイショ</t>
    </rPh>
    <phoneticPr fontId="1"/>
  </si>
  <si>
    <t>※1</t>
    <phoneticPr fontId="1"/>
  </si>
  <si>
    <t>提出書類が印鑑証明書の場合は、実印での押印が必要です。提出書類が売買契約</t>
    <rPh sb="0" eb="4">
      <t>テイシュツショルイ</t>
    </rPh>
    <rPh sb="5" eb="10">
      <t>インカンショウメイショ</t>
    </rPh>
    <rPh sb="11" eb="13">
      <t>バアイ</t>
    </rPh>
    <rPh sb="15" eb="17">
      <t>ジツイン</t>
    </rPh>
    <rPh sb="19" eb="21">
      <t>オウイン</t>
    </rPh>
    <rPh sb="22" eb="24">
      <t>ヒツヨウ</t>
    </rPh>
    <rPh sb="27" eb="31">
      <t>テイシュツショルイ</t>
    </rPh>
    <rPh sb="32" eb="36">
      <t>バイバイケイヤク</t>
    </rPh>
    <phoneticPr fontId="1"/>
  </si>
  <si>
    <t>書もしくは登記事項証明書の場合は押印は不要です。</t>
    <rPh sb="0" eb="1">
      <t>ショ</t>
    </rPh>
    <rPh sb="5" eb="12">
      <t>トウキジコウショウメイショ</t>
    </rPh>
    <rPh sb="13" eb="15">
      <t>バアイ</t>
    </rPh>
    <rPh sb="16" eb="18">
      <t>オウイン</t>
    </rPh>
    <rPh sb="19" eb="21">
      <t>フヨウ</t>
    </rPh>
    <phoneticPr fontId="1"/>
  </si>
  <si>
    <t>※2</t>
    <phoneticPr fontId="1"/>
  </si>
  <si>
    <t>発行日より３ヶ月以内のものをご提出ください。 また、オンライン上から登記情報提供</t>
    <rPh sb="0" eb="2">
      <t>ハッコウ</t>
    </rPh>
    <rPh sb="2" eb="3">
      <t>ヒ</t>
    </rPh>
    <rPh sb="7" eb="8">
      <t>ゲツ</t>
    </rPh>
    <rPh sb="8" eb="10">
      <t>イナイ</t>
    </rPh>
    <rPh sb="15" eb="17">
      <t>テイシュツ</t>
    </rPh>
    <rPh sb="31" eb="32">
      <t>ジョウ</t>
    </rPh>
    <rPh sb="34" eb="38">
      <t>トウキジョウホウ</t>
    </rPh>
    <rPh sb="38" eb="40">
      <t>テイキョウ</t>
    </rPh>
    <phoneticPr fontId="1"/>
  </si>
  <si>
    <t>サービスを印刷したものは、使用できません。</t>
    <rPh sb="5" eb="7">
      <t>インサツ</t>
    </rPh>
    <rPh sb="13" eb="15">
      <t>シヨウ</t>
    </rPh>
    <phoneticPr fontId="1"/>
  </si>
  <si>
    <t>アパート等１棟建築の場合は、１棟ごとにお客様番号の空白欄に全体の栓番をまとめて</t>
    <rPh sb="4" eb="5">
      <t>トウ</t>
    </rPh>
    <rPh sb="6" eb="7">
      <t>トウ</t>
    </rPh>
    <rPh sb="7" eb="9">
      <t>ケンチク</t>
    </rPh>
    <rPh sb="10" eb="12">
      <t>バアイ</t>
    </rPh>
    <rPh sb="15" eb="16">
      <t>トウ</t>
    </rPh>
    <rPh sb="20" eb="22">
      <t>キャクサマ</t>
    </rPh>
    <rPh sb="22" eb="24">
      <t>バンゴウ</t>
    </rPh>
    <rPh sb="25" eb="27">
      <t>クウハク</t>
    </rPh>
    <rPh sb="27" eb="28">
      <t>ラン</t>
    </rPh>
    <rPh sb="29" eb="31">
      <t>ゼンタイ</t>
    </rPh>
    <rPh sb="32" eb="33">
      <t>セン</t>
    </rPh>
    <rPh sb="33" eb="34">
      <t>バン</t>
    </rPh>
    <phoneticPr fontId="1"/>
  </si>
  <si>
    <t>記載して提出してください。</t>
    <rPh sb="0" eb="2">
      <t>キサイ</t>
    </rPh>
    <rPh sb="4" eb="6">
      <t>テイシュツ</t>
    </rPh>
    <phoneticPr fontId="1"/>
  </si>
  <si>
    <t>下記のとおり、給水装置の所有者を変更しますので、</t>
    <rPh sb="0" eb="2">
      <t>カキ</t>
    </rPh>
    <rPh sb="7" eb="11">
      <t>キュウスイソウチ</t>
    </rPh>
    <rPh sb="12" eb="14">
      <t>ショユウ</t>
    </rPh>
    <rPh sb="14" eb="15">
      <t>シャ</t>
    </rPh>
    <rPh sb="16" eb="18">
      <t>ヘンコウ</t>
    </rPh>
    <phoneticPr fontId="1"/>
  </si>
  <si>
    <t>建築物又は土地の売買による。</t>
    <rPh sb="0" eb="2">
      <t>ケンチク</t>
    </rPh>
    <rPh sb="2" eb="3">
      <t>ブツ</t>
    </rPh>
    <rPh sb="3" eb="4">
      <t>マタ</t>
    </rPh>
    <rPh sb="5" eb="7">
      <t>トチ</t>
    </rPh>
    <rPh sb="8" eb="10">
      <t>バイバイ</t>
    </rPh>
    <phoneticPr fontId="1"/>
  </si>
  <si>
    <t>・売買契約書の表紙</t>
    <rPh sb="1" eb="6">
      <t>バイバイケイヤクショ</t>
    </rPh>
    <rPh sb="7" eb="9">
      <t>オモテガミ</t>
    </rPh>
    <phoneticPr fontId="1"/>
  </si>
  <si>
    <t>売買契約書の以下のページのコピーを添付してください。</t>
    <rPh sb="0" eb="5">
      <t>バイバイケイヤクショ</t>
    </rPh>
    <rPh sb="6" eb="8">
      <t>イカ</t>
    </rPh>
    <rPh sb="17" eb="19">
      <t>テンプ</t>
    </rPh>
    <phoneticPr fontId="1"/>
  </si>
  <si>
    <t>◎提出書類について</t>
    <rPh sb="1" eb="3">
      <t>テイシュツ</t>
    </rPh>
    <rPh sb="3" eb="5">
      <t>ショルイ</t>
    </rPh>
    <phoneticPr fontId="1"/>
  </si>
  <si>
    <t>　</t>
    <phoneticPr fontId="1"/>
  </si>
  <si>
    <t>〇その他の場合</t>
    <rPh sb="3" eb="4">
      <t>タ</t>
    </rPh>
    <rPh sb="5" eb="7">
      <t>バアイ</t>
    </rPh>
    <phoneticPr fontId="1"/>
  </si>
  <si>
    <r>
      <t>法務局で3ヶ月以内に発行された以下のページの原本またはコピーを添付してください。</t>
    </r>
    <r>
      <rPr>
        <b/>
        <u/>
        <sz val="11"/>
        <color theme="1"/>
        <rFont val="游ゴシック"/>
        <family val="3"/>
        <charset val="128"/>
        <scheme val="minor"/>
      </rPr>
      <t>※注意※オンライン上から登記情報提供サービスを印刷したものは、使用できません。</t>
    </r>
    <rPh sb="0" eb="3">
      <t>ホウムキョク</t>
    </rPh>
    <rPh sb="6" eb="7">
      <t>ゲツ</t>
    </rPh>
    <rPh sb="7" eb="9">
      <t>イナイ</t>
    </rPh>
    <rPh sb="10" eb="12">
      <t>ハッコウ</t>
    </rPh>
    <rPh sb="15" eb="17">
      <t>イカ</t>
    </rPh>
    <rPh sb="22" eb="24">
      <t>ゲンポン</t>
    </rPh>
    <rPh sb="31" eb="33">
      <t>テンプ</t>
    </rPh>
    <rPh sb="41" eb="43">
      <t>チュウイ</t>
    </rPh>
    <rPh sb="49" eb="50">
      <t>ジョウ</t>
    </rPh>
    <rPh sb="52" eb="54">
      <t>トウキ</t>
    </rPh>
    <rPh sb="54" eb="56">
      <t>ジョウホウ</t>
    </rPh>
    <rPh sb="56" eb="58">
      <t>テイキョウ</t>
    </rPh>
    <rPh sb="63" eb="65">
      <t>インサツ</t>
    </rPh>
    <rPh sb="71" eb="73">
      <t>シヨウ</t>
    </rPh>
    <phoneticPr fontId="1"/>
  </si>
  <si>
    <r>
      <t>提出書類は基本的に</t>
    </r>
    <r>
      <rPr>
        <b/>
        <sz val="11"/>
        <color theme="1"/>
        <rFont val="游ゴシック"/>
        <family val="3"/>
        <charset val="128"/>
        <scheme val="minor"/>
      </rPr>
      <t>売買契約書</t>
    </r>
    <r>
      <rPr>
        <sz val="11"/>
        <color theme="1"/>
        <rFont val="游ゴシック"/>
        <family val="2"/>
        <charset val="128"/>
        <scheme val="minor"/>
      </rPr>
      <t>、</t>
    </r>
    <r>
      <rPr>
        <b/>
        <sz val="11"/>
        <color theme="1"/>
        <rFont val="游ゴシック"/>
        <family val="3"/>
        <charset val="128"/>
        <scheme val="minor"/>
      </rPr>
      <t>登記事項証明書</t>
    </r>
    <r>
      <rPr>
        <sz val="11"/>
        <color theme="1"/>
        <rFont val="游ゴシック"/>
        <family val="2"/>
        <charset val="128"/>
        <scheme val="minor"/>
      </rPr>
      <t>、</t>
    </r>
    <r>
      <rPr>
        <b/>
        <sz val="11"/>
        <color theme="1"/>
        <rFont val="游ゴシック"/>
        <family val="3"/>
        <charset val="128"/>
        <scheme val="minor"/>
      </rPr>
      <t>印鑑証明書</t>
    </r>
    <r>
      <rPr>
        <sz val="11"/>
        <color theme="1"/>
        <rFont val="游ゴシック"/>
        <family val="2"/>
        <charset val="128"/>
        <scheme val="minor"/>
      </rPr>
      <t>の内、一つを添付していただきます。</t>
    </r>
    <rPh sb="0" eb="4">
      <t>テイシュツショルイ</t>
    </rPh>
    <rPh sb="5" eb="8">
      <t>キホンテキ</t>
    </rPh>
    <rPh sb="9" eb="14">
      <t>バイバイケイヤクショ</t>
    </rPh>
    <rPh sb="15" eb="22">
      <t>トウキジコウショウメイショ</t>
    </rPh>
    <rPh sb="23" eb="28">
      <t>インカンショウメイショ</t>
    </rPh>
    <rPh sb="29" eb="30">
      <t>ウチ</t>
    </rPh>
    <rPh sb="31" eb="32">
      <t>ヒト</t>
    </rPh>
    <rPh sb="34" eb="36">
      <t>テンプ</t>
    </rPh>
    <phoneticPr fontId="1"/>
  </si>
  <si>
    <r>
      <rPr>
        <b/>
        <sz val="11"/>
        <color theme="1"/>
        <rFont val="游ゴシック"/>
        <family val="3"/>
        <charset val="128"/>
        <scheme val="minor"/>
      </rPr>
      <t>〇売買契約書の場合（押印不要</t>
    </r>
    <r>
      <rPr>
        <sz val="11"/>
        <color theme="1"/>
        <rFont val="游ゴシック"/>
        <family val="2"/>
        <charset val="128"/>
        <scheme val="minor"/>
      </rPr>
      <t>）</t>
    </r>
    <rPh sb="1" eb="6">
      <t>バイバイケイヤクショ</t>
    </rPh>
    <rPh sb="7" eb="9">
      <t>バアイ</t>
    </rPh>
    <rPh sb="10" eb="12">
      <t>オウイン</t>
    </rPh>
    <rPh sb="12" eb="14">
      <t>フヨウ</t>
    </rPh>
    <phoneticPr fontId="1"/>
  </si>
  <si>
    <t>〇登記事項証明書の場合（押印不要）</t>
    <rPh sb="1" eb="8">
      <t>トウキジコウショウメイショ</t>
    </rPh>
    <rPh sb="9" eb="11">
      <t>バアイ</t>
    </rPh>
    <rPh sb="12" eb="14">
      <t>オウイン</t>
    </rPh>
    <rPh sb="14" eb="16">
      <t>フヨウ</t>
    </rPh>
    <phoneticPr fontId="1"/>
  </si>
  <si>
    <r>
      <t>給水装置所有者変更届のシートを印刷し、</t>
    </r>
    <r>
      <rPr>
        <b/>
        <u/>
        <sz val="11"/>
        <color theme="1"/>
        <rFont val="游ゴシック"/>
        <family val="3"/>
        <charset val="128"/>
        <scheme val="minor"/>
      </rPr>
      <t>給水装置所有者変更届３枚と提出書類</t>
    </r>
    <r>
      <rPr>
        <sz val="11"/>
        <color theme="1"/>
        <rFont val="游ゴシック"/>
        <family val="2"/>
        <charset val="128"/>
        <scheme val="minor"/>
      </rPr>
      <t>を併せて(提出書類について参照)
「〒060-0041　札幌市中央区大通東11丁目2F　札幌市水道局給水部給水装置課審査係」まで送付してください。</t>
    </r>
    <rPh sb="32" eb="36">
      <t>テイシュツショルイ</t>
    </rPh>
    <rPh sb="37" eb="38">
      <t>アワ</t>
    </rPh>
    <rPh sb="41" eb="45">
      <t>テイシュツショルイ</t>
    </rPh>
    <rPh sb="49" eb="51">
      <t>サンショウ</t>
    </rPh>
    <phoneticPr fontId="1"/>
  </si>
  <si>
    <t xml:space="preserve">  年</t>
    <rPh sb="2" eb="3">
      <t>ネン</t>
    </rPh>
    <phoneticPr fontId="1"/>
  </si>
  <si>
    <t>印鑑証明を使用する場合、入力必須</t>
    <phoneticPr fontId="1"/>
  </si>
  <si>
    <t>・発行日および法務局の印が記載されているページ</t>
    <rPh sb="1" eb="3">
      <t>ハッコウ</t>
    </rPh>
    <rPh sb="3" eb="4">
      <t>ビ</t>
    </rPh>
    <rPh sb="7" eb="10">
      <t>ホウムキョク</t>
    </rPh>
    <rPh sb="11" eb="12">
      <t>イン</t>
    </rPh>
    <rPh sb="13" eb="15">
      <t>キサイ</t>
    </rPh>
    <phoneticPr fontId="1"/>
  </si>
  <si>
    <t>・売買した土地の住所が記載されているページ</t>
    <rPh sb="1" eb="3">
      <t>バイバイ</t>
    </rPh>
    <rPh sb="5" eb="7">
      <t>トチ</t>
    </rPh>
    <rPh sb="8" eb="10">
      <t>ジュウショ</t>
    </rPh>
    <rPh sb="11" eb="13">
      <t>キサイ</t>
    </rPh>
    <phoneticPr fontId="1"/>
  </si>
  <si>
    <t>・給水装置所有者変更届の新所有者および旧所有者の印の欄にそれぞれの印鑑証明書と同じ印鑑を押印してください。</t>
    <rPh sb="1" eb="5">
      <t>キュウスイソウチ</t>
    </rPh>
    <rPh sb="5" eb="8">
      <t>ショユウシャ</t>
    </rPh>
    <rPh sb="8" eb="10">
      <t>ヘンコウ</t>
    </rPh>
    <rPh sb="10" eb="11">
      <t>トドケ</t>
    </rPh>
    <rPh sb="12" eb="16">
      <t>シンショユウシャ</t>
    </rPh>
    <rPh sb="19" eb="23">
      <t>キュウショユウシャ</t>
    </rPh>
    <rPh sb="24" eb="25">
      <t>イン</t>
    </rPh>
    <rPh sb="26" eb="27">
      <t>ラン</t>
    </rPh>
    <rPh sb="33" eb="38">
      <t>インカンショウメイショ</t>
    </rPh>
    <rPh sb="39" eb="40">
      <t>オナ</t>
    </rPh>
    <rPh sb="41" eb="43">
      <t>インカン</t>
    </rPh>
    <rPh sb="44" eb="46">
      <t>オウイン</t>
    </rPh>
    <phoneticPr fontId="1"/>
  </si>
  <si>
    <t>※既設の建物の所有者変更を行う場合は建物の登記事項証明書、新しく建てる場合（更地）は土地の登記事項証明書を添付してください。</t>
    <rPh sb="1" eb="3">
      <t>キセツ</t>
    </rPh>
    <rPh sb="4" eb="6">
      <t>タテモノ</t>
    </rPh>
    <rPh sb="7" eb="12">
      <t>ショユウシャヘンコウ</t>
    </rPh>
    <rPh sb="13" eb="14">
      <t>オコナ</t>
    </rPh>
    <rPh sb="15" eb="17">
      <t>バアイ</t>
    </rPh>
    <rPh sb="18" eb="20">
      <t>タテモノ</t>
    </rPh>
    <rPh sb="21" eb="28">
      <t>トウキジコウショウメイショ</t>
    </rPh>
    <rPh sb="29" eb="30">
      <t>アタラ</t>
    </rPh>
    <rPh sb="32" eb="33">
      <t>タ</t>
    </rPh>
    <rPh sb="35" eb="37">
      <t>バアイ</t>
    </rPh>
    <rPh sb="38" eb="40">
      <t>サラチ</t>
    </rPh>
    <rPh sb="42" eb="44">
      <t>トチ</t>
    </rPh>
    <rPh sb="45" eb="52">
      <t>トウキジコウショウメイショ</t>
    </rPh>
    <rPh sb="53" eb="55">
      <t>テンプ</t>
    </rPh>
    <phoneticPr fontId="1"/>
  </si>
  <si>
    <t>※2</t>
  </si>
  <si>
    <t>・その他の書類で所有者変更を行いたい場合、給水装置課審査係（TEL：011-211-7081）までお問い合わせください。</t>
    <rPh sb="3" eb="4">
      <t>タ</t>
    </rPh>
    <rPh sb="5" eb="7">
      <t>ショルイ</t>
    </rPh>
    <rPh sb="8" eb="11">
      <t>ショユウシャ</t>
    </rPh>
    <rPh sb="11" eb="13">
      <t>ヘンコウ</t>
    </rPh>
    <rPh sb="14" eb="15">
      <t>オコナ</t>
    </rPh>
    <rPh sb="18" eb="20">
      <t>バアイ</t>
    </rPh>
    <rPh sb="21" eb="26">
      <t>キュウスイソウチカ</t>
    </rPh>
    <rPh sb="26" eb="29">
      <t>シンサカカリ</t>
    </rPh>
    <rPh sb="50" eb="51">
      <t>ト</t>
    </rPh>
    <rPh sb="52" eb="53">
      <t>ア</t>
    </rPh>
    <phoneticPr fontId="1"/>
  </si>
  <si>
    <t>・土地または建物の住所が記載されているページ</t>
    <rPh sb="1" eb="3">
      <t>トチ</t>
    </rPh>
    <rPh sb="6" eb="8">
      <t>タテモノ</t>
    </rPh>
    <rPh sb="9" eb="11">
      <t>ジュウショ</t>
    </rPh>
    <rPh sb="12" eb="14">
      <t>キサイ</t>
    </rPh>
    <phoneticPr fontId="1"/>
  </si>
  <si>
    <r>
      <t xml:space="preserve">
印
</t>
    </r>
    <r>
      <rPr>
        <sz val="8"/>
        <color theme="0" tint="-0.34998626667073579"/>
        <rFont val="ＭＳ Ｐ明朝"/>
        <family val="1"/>
        <charset val="128"/>
      </rPr>
      <t>※1</t>
    </r>
    <rPh sb="1" eb="2">
      <t>イン</t>
    </rPh>
    <phoneticPr fontId="1"/>
  </si>
  <si>
    <t>・売主、買主の署名・押印・住所等が記載されているページ(原則、新所有者の住所と買主の住所が同じになるように入力してください)</t>
    <rPh sb="1" eb="3">
      <t>ウリヌシ</t>
    </rPh>
    <rPh sb="4" eb="6">
      <t>カイヌシ</t>
    </rPh>
    <rPh sb="7" eb="9">
      <t>ショメイ</t>
    </rPh>
    <rPh sb="10" eb="12">
      <t>オウイン</t>
    </rPh>
    <rPh sb="13" eb="15">
      <t>ジュウショ</t>
    </rPh>
    <rPh sb="15" eb="16">
      <t>トウ</t>
    </rPh>
    <rPh sb="17" eb="19">
      <t>キサイ</t>
    </rPh>
    <rPh sb="28" eb="30">
      <t>ゲンソク</t>
    </rPh>
    <rPh sb="31" eb="32">
      <t>シン</t>
    </rPh>
    <rPh sb="32" eb="35">
      <t>ショユウシャ</t>
    </rPh>
    <rPh sb="36" eb="38">
      <t>ジュウショ</t>
    </rPh>
    <rPh sb="39" eb="41">
      <t>カイヌシ</t>
    </rPh>
    <rPh sb="42" eb="44">
      <t>ジュウショ</t>
    </rPh>
    <rPh sb="45" eb="46">
      <t>オナ</t>
    </rPh>
    <rPh sb="53" eb="55">
      <t>ニュウリョク</t>
    </rPh>
    <phoneticPr fontId="1"/>
  </si>
  <si>
    <t>・最新の所有者が記載されているページ（原則、記載されている住所と新所有者の住所が同じになるように入力してください）</t>
    <rPh sb="1" eb="3">
      <t>サイシン</t>
    </rPh>
    <rPh sb="4" eb="7">
      <t>ショユウシャ</t>
    </rPh>
    <rPh sb="8" eb="10">
      <t>キサイ</t>
    </rPh>
    <rPh sb="19" eb="21">
      <t>ゲンソク</t>
    </rPh>
    <rPh sb="22" eb="24">
      <t>キサイ</t>
    </rPh>
    <rPh sb="29" eb="31">
      <t>ジュウショ</t>
    </rPh>
    <rPh sb="32" eb="36">
      <t>シンショユウシャ</t>
    </rPh>
    <rPh sb="37" eb="39">
      <t>ジュウショ</t>
    </rPh>
    <rPh sb="40" eb="41">
      <t>オナ</t>
    </rPh>
    <rPh sb="48" eb="50">
      <t>ニュウリョク</t>
    </rPh>
    <phoneticPr fontId="1"/>
  </si>
  <si>
    <t>※その他の場合、理由の記入→</t>
    <rPh sb="3" eb="4">
      <t>タ</t>
    </rPh>
    <rPh sb="5" eb="7">
      <t>バアイ</t>
    </rPh>
    <rPh sb="8" eb="10">
      <t>リユウ</t>
    </rPh>
    <rPh sb="11" eb="13">
      <t>キニュウ</t>
    </rPh>
    <phoneticPr fontId="1"/>
  </si>
  <si>
    <t>豊平８条１０丁目2-1</t>
    <phoneticPr fontId="1"/>
  </si>
  <si>
    <t>011</t>
    <phoneticPr fontId="1"/>
  </si>
  <si>
    <t>札幌市中央区大通東１１丁目23</t>
  </si>
  <si>
    <t>水道　太郎</t>
  </si>
  <si>
    <t>××××001</t>
    <phoneticPr fontId="1"/>
  </si>
  <si>
    <t>××××012</t>
    <phoneticPr fontId="1"/>
  </si>
  <si>
    <t>△△△123</t>
    <phoneticPr fontId="1"/>
  </si>
  <si>
    <t>札幌市北区新琴似6条2丁目1</t>
  </si>
  <si>
    <t>スイドウ　ハナコ</t>
  </si>
  <si>
    <t>水道　花子</t>
  </si>
  <si>
    <t>△△△</t>
    <phoneticPr fontId="1"/>
  </si>
  <si>
    <t>○○○○</t>
    <phoneticPr fontId="1"/>
  </si>
  <si>
    <t>A</t>
    <phoneticPr fontId="1"/>
  </si>
  <si>
    <t>B</t>
    <phoneticPr fontId="1"/>
  </si>
  <si>
    <t>・発行から3ヶ月以内の新所有者および旧所有者の印鑑証明書の原本またはコピーを添付してください。</t>
    <rPh sb="1" eb="3">
      <t>ハッコウ</t>
    </rPh>
    <rPh sb="7" eb="10">
      <t>ゲツイナイ</t>
    </rPh>
    <rPh sb="11" eb="12">
      <t>シン</t>
    </rPh>
    <rPh sb="12" eb="15">
      <t>ショユウシャ</t>
    </rPh>
    <rPh sb="18" eb="19">
      <t>キュウ</t>
    </rPh>
    <rPh sb="19" eb="21">
      <t>ショユウ</t>
    </rPh>
    <rPh sb="21" eb="22">
      <t>シャ</t>
    </rPh>
    <rPh sb="23" eb="25">
      <t>インカン</t>
    </rPh>
    <rPh sb="25" eb="28">
      <t>ショウメイショ</t>
    </rPh>
    <rPh sb="29" eb="31">
      <t>ゲンポン</t>
    </rPh>
    <rPh sb="38" eb="40">
      <t>テンプ</t>
    </rPh>
    <phoneticPr fontId="1"/>
  </si>
  <si>
    <t>〇印鑑証明書（押印必須）※譲渡の場合のみ</t>
    <rPh sb="1" eb="3">
      <t>インカン</t>
    </rPh>
    <rPh sb="3" eb="6">
      <t>ショウメイショ</t>
    </rPh>
    <rPh sb="7" eb="9">
      <t>オウイン</t>
    </rPh>
    <rPh sb="9" eb="11">
      <t>ヒッス</t>
    </rPh>
    <rPh sb="13" eb="15">
      <t>ジョウト</t>
    </rPh>
    <rPh sb="16" eb="18">
      <t>バアイ</t>
    </rPh>
    <phoneticPr fontId="1"/>
  </si>
  <si>
    <t>・旧所有者欄に記載された情報が現在水道局に登録されている情報と異なる場合、届出を受け付けられない場合があります。</t>
    <rPh sb="1" eb="5">
      <t>キュウショユウシャ</t>
    </rPh>
    <rPh sb="5" eb="6">
      <t>ラン</t>
    </rPh>
    <rPh sb="7" eb="9">
      <t>キサイ</t>
    </rPh>
    <rPh sb="12" eb="14">
      <t>ジョウホウ</t>
    </rPh>
    <rPh sb="15" eb="17">
      <t>ゲンザイ</t>
    </rPh>
    <rPh sb="17" eb="20">
      <t>スイドウキョク</t>
    </rPh>
    <rPh sb="21" eb="23">
      <t>トウロク</t>
    </rPh>
    <rPh sb="28" eb="30">
      <t>ジョウホウ</t>
    </rPh>
    <rPh sb="31" eb="32">
      <t>コト</t>
    </rPh>
    <rPh sb="34" eb="36">
      <t>バアイ</t>
    </rPh>
    <rPh sb="37" eb="39">
      <t>トドケデ</t>
    </rPh>
    <rPh sb="40" eb="41">
      <t>ウ</t>
    </rPh>
    <rPh sb="42" eb="43">
      <t>ツ</t>
    </rPh>
    <rPh sb="48" eb="50">
      <t>バアイ</t>
    </rPh>
    <phoneticPr fontId="1"/>
  </si>
  <si>
    <t>給水装置所有者変更通知書</t>
    <rPh sb="0" eb="4">
      <t>キュウスイソウチ</t>
    </rPh>
    <rPh sb="4" eb="7">
      <t>ショユウシャ</t>
    </rPh>
    <rPh sb="7" eb="9">
      <t>ヘンコウ</t>
    </rPh>
    <rPh sb="9" eb="12">
      <t>ツウチショ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</si>
</sst>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3"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9"/>
      <color theme="1"/>
      <name val="ＭＳ Ｐ明朝"/>
      <family val="1"/>
      <charset val="128"/>
    </font>
    <font>
      <sz val="8"/>
      <color theme="1"/>
      <name val="ＭＳ Ｐ明朝"/>
      <family val="1"/>
      <charset val="128"/>
    </font>
    <font>
      <sz val="10"/>
      <color theme="1"/>
      <name val="ＭＳ Ｐ明朝"/>
      <family val="1"/>
      <charset val="128"/>
    </font>
    <font>
      <sz val="18"/>
      <color theme="1"/>
      <name val="HGS明朝E"/>
      <family val="1"/>
      <charset val="128"/>
    </font>
    <font>
      <sz val="14"/>
      <color theme="1"/>
      <name val="ＭＳ Ｐ明朝"/>
      <family val="1"/>
      <charset val="128"/>
    </font>
    <font>
      <b/>
      <sz val="11"/>
      <color theme="1"/>
      <name val="游ゴシック"/>
      <family val="3"/>
      <charset val="128"/>
      <scheme val="minor"/>
    </font>
    <font>
      <b/>
      <u/>
      <sz val="11"/>
      <color theme="1"/>
      <name val="游ゴシック"/>
      <family val="3"/>
      <charset val="128"/>
      <scheme val="minor"/>
    </font>
    <font>
      <sz val="11"/>
      <color theme="1"/>
      <name val="游ゴシック"/>
      <family val="3"/>
      <charset val="128"/>
      <scheme val="minor"/>
    </font>
    <font>
      <sz val="11"/>
      <color theme="0" tint="-0.34998626667073579"/>
      <name val="ＭＳ Ｐ明朝"/>
      <family val="1"/>
      <charset val="128"/>
    </font>
    <font>
      <sz val="8"/>
      <color theme="0" tint="-0.34998626667073579"/>
      <name val="ＭＳ Ｐ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306">
    <xf numFmtId="0" fontId="0" fillId="0" borderId="0" xfId="0">
      <alignment vertical="center"/>
    </xf>
    <xf numFmtId="0" fontId="0" fillId="0" borderId="4" xfId="0" applyBorder="1">
      <alignment vertical="center"/>
    </xf>
    <xf numFmtId="0" fontId="0" fillId="0" borderId="0" xfId="0" applyBorder="1">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0" xfId="0" applyFont="1" applyFill="1" applyBorder="1">
      <alignment vertical="center"/>
    </xf>
    <xf numFmtId="0" fontId="2" fillId="0" borderId="8" xfId="0" applyFont="1" applyBorder="1">
      <alignment vertical="center"/>
    </xf>
    <xf numFmtId="0" fontId="2" fillId="0" borderId="10" xfId="0" applyFont="1" applyBorder="1">
      <alignment vertical="center"/>
    </xf>
    <xf numFmtId="0" fontId="2" fillId="0" borderId="12" xfId="0" applyFont="1" applyBorder="1">
      <alignment vertical="center"/>
    </xf>
    <xf numFmtId="0" fontId="3" fillId="0" borderId="0" xfId="0" applyFont="1" applyBorder="1">
      <alignment vertical="center"/>
    </xf>
    <xf numFmtId="0" fontId="2" fillId="0" borderId="0" xfId="0" applyFont="1" applyAlignment="1">
      <alignment horizontal="center" vertical="center"/>
    </xf>
    <xf numFmtId="0" fontId="2" fillId="0" borderId="5"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2" fillId="0" borderId="8" xfId="0" applyFont="1" applyBorder="1" applyAlignment="1">
      <alignment vertical="center"/>
    </xf>
    <xf numFmtId="0" fontId="3" fillId="0" borderId="3" xfId="0" applyFont="1" applyBorder="1">
      <alignment vertical="center"/>
    </xf>
    <xf numFmtId="0" fontId="3" fillId="0" borderId="4" xfId="0" applyFont="1" applyBorder="1">
      <alignment vertical="center"/>
    </xf>
    <xf numFmtId="0" fontId="3" fillId="0" borderId="2" xfId="0" applyFont="1" applyBorder="1">
      <alignment vertical="center"/>
    </xf>
    <xf numFmtId="0" fontId="3" fillId="0" borderId="5"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0" xfId="0" applyFont="1" applyBorder="1" applyAlignment="1">
      <alignment horizontal="center" vertical="top"/>
    </xf>
    <xf numFmtId="0" fontId="2" fillId="0" borderId="0" xfId="0" applyFont="1" applyAlignment="1">
      <alignment vertical="top"/>
    </xf>
    <xf numFmtId="0" fontId="2" fillId="0" borderId="0" xfId="0" applyFont="1" applyBorder="1" applyAlignment="1">
      <alignment vertical="center"/>
    </xf>
    <xf numFmtId="0" fontId="7"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xf>
    <xf numFmtId="49" fontId="0" fillId="0" borderId="13" xfId="0" applyNumberFormat="1" applyBorder="1" applyAlignment="1">
      <alignment horizontal="center" vertical="center"/>
    </xf>
    <xf numFmtId="0" fontId="2" fillId="0" borderId="8" xfId="0" applyFont="1" applyBorder="1" applyAlignment="1">
      <alignment vertical="top"/>
    </xf>
    <xf numFmtId="0" fontId="2" fillId="0" borderId="9" xfId="0" applyFont="1" applyBorder="1" applyAlignment="1">
      <alignment vertical="top"/>
    </xf>
    <xf numFmtId="176" fontId="2" fillId="0" borderId="0" xfId="0" applyNumberFormat="1" applyFont="1" applyBorder="1" applyAlignment="1">
      <alignment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0" borderId="0" xfId="0" applyAlignment="1">
      <alignment vertical="center"/>
    </xf>
    <xf numFmtId="0" fontId="0" fillId="0" borderId="0" xfId="0" applyAlignment="1">
      <alignment vertical="center" shrinkToFit="1"/>
    </xf>
    <xf numFmtId="0" fontId="5" fillId="0" borderId="0" xfId="0" applyFont="1" applyBorder="1" applyAlignment="1">
      <alignment horizontal="center" vertical="top"/>
    </xf>
    <xf numFmtId="0" fontId="5" fillId="0" borderId="8" xfId="0" applyFont="1" applyBorder="1" applyAlignment="1">
      <alignment horizontal="left" vertical="top"/>
    </xf>
    <xf numFmtId="0" fontId="5" fillId="0" borderId="3" xfId="0" applyFont="1" applyBorder="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 xfId="0" applyFont="1" applyBorder="1">
      <alignment vertical="center"/>
    </xf>
    <xf numFmtId="0" fontId="5" fillId="0" borderId="2" xfId="0" applyFont="1" applyBorder="1">
      <alignment vertical="center"/>
    </xf>
    <xf numFmtId="0" fontId="0" fillId="0" borderId="6" xfId="0" applyBorder="1">
      <alignment vertical="center"/>
    </xf>
    <xf numFmtId="0" fontId="0" fillId="2" borderId="17" xfId="0" applyFill="1" applyBorder="1">
      <alignment vertical="center"/>
    </xf>
    <xf numFmtId="0" fontId="0" fillId="2" borderId="18" xfId="0" applyFill="1" applyBorder="1">
      <alignment vertical="center"/>
    </xf>
    <xf numFmtId="0" fontId="0" fillId="2" borderId="22" xfId="0" applyFill="1" applyBorder="1">
      <alignment vertical="center"/>
    </xf>
    <xf numFmtId="0" fontId="0" fillId="2" borderId="0" xfId="0" applyFill="1" applyBorder="1">
      <alignment vertical="center"/>
    </xf>
    <xf numFmtId="0" fontId="0" fillId="2" borderId="23" xfId="0" applyFill="1" applyBorder="1">
      <alignment vertical="center"/>
    </xf>
    <xf numFmtId="0" fontId="0" fillId="2" borderId="19" xfId="0" applyFill="1" applyBorder="1">
      <alignment vertical="center"/>
    </xf>
    <xf numFmtId="0" fontId="0" fillId="2" borderId="20" xfId="0" applyFill="1" applyBorder="1">
      <alignment vertical="center"/>
    </xf>
    <xf numFmtId="0" fontId="0" fillId="2" borderId="21" xfId="0" applyFill="1" applyBorder="1">
      <alignment vertical="center"/>
    </xf>
    <xf numFmtId="0" fontId="8" fillId="2" borderId="16" xfId="0" applyFont="1" applyFill="1" applyBorder="1">
      <alignment vertical="center"/>
    </xf>
    <xf numFmtId="0" fontId="10" fillId="2" borderId="0" xfId="0" applyFont="1" applyFill="1" applyBorder="1">
      <alignment vertical="center"/>
    </xf>
    <xf numFmtId="0" fontId="8" fillId="2" borderId="0" xfId="0" applyFont="1" applyFill="1" applyBorder="1">
      <alignment vertical="center"/>
    </xf>
    <xf numFmtId="0" fontId="2" fillId="0" borderId="0" xfId="0" applyFont="1" applyBorder="1" applyAlignment="1">
      <alignment horizontal="right" vertical="center"/>
    </xf>
    <xf numFmtId="0" fontId="3" fillId="0" borderId="4" xfId="0" applyFont="1" applyBorder="1" applyAlignment="1">
      <alignment horizontal="left"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49" fontId="0" fillId="4" borderId="10" xfId="0" applyNumberFormat="1" applyFill="1" applyBorder="1" applyAlignment="1" applyProtection="1">
      <alignment vertical="center"/>
      <protection locked="0"/>
    </xf>
    <xf numFmtId="0" fontId="0" fillId="0" borderId="1" xfId="0" applyNumberFormat="1" applyBorder="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0" fillId="0" borderId="0" xfId="0" applyProtection="1">
      <alignment vertical="center"/>
    </xf>
    <xf numFmtId="0" fontId="0" fillId="0" borderId="1" xfId="0" applyBorder="1" applyAlignment="1" applyProtection="1">
      <alignment horizontal="center" vertical="center"/>
    </xf>
    <xf numFmtId="0" fontId="0" fillId="2" borderId="1" xfId="0" applyFill="1" applyBorder="1" applyAlignment="1" applyProtection="1">
      <alignment horizontal="center" vertical="center"/>
    </xf>
    <xf numFmtId="0" fontId="0" fillId="0" borderId="1" xfId="0" applyNumberFormat="1" applyBorder="1" applyProtection="1">
      <alignment vertical="center"/>
    </xf>
    <xf numFmtId="0" fontId="0" fillId="3" borderId="1" xfId="0" applyFill="1" applyBorder="1" applyAlignment="1" applyProtection="1">
      <alignment horizontal="center" vertical="center"/>
    </xf>
    <xf numFmtId="0" fontId="0" fillId="0" borderId="1" xfId="0" applyBorder="1" applyProtection="1">
      <alignment vertical="center"/>
    </xf>
    <xf numFmtId="49" fontId="0" fillId="0" borderId="13" xfId="0" applyNumberFormat="1" applyBorder="1" applyAlignment="1" applyProtection="1">
      <alignment horizontal="center" vertical="center"/>
    </xf>
    <xf numFmtId="49" fontId="0" fillId="4" borderId="10" xfId="0" applyNumberFormat="1" applyFill="1" applyBorder="1" applyAlignment="1" applyProtection="1">
      <alignment vertical="center"/>
    </xf>
    <xf numFmtId="0" fontId="0" fillId="0" borderId="0" xfId="0" applyAlignment="1" applyProtection="1">
      <alignment vertical="center" shrinkToFit="1"/>
    </xf>
    <xf numFmtId="0" fontId="0" fillId="0" borderId="10" xfId="0" applyBorder="1" applyAlignment="1" applyProtection="1">
      <alignment horizontal="center" vertical="center"/>
    </xf>
    <xf numFmtId="0" fontId="0" fillId="0" borderId="0" xfId="0" applyAlignment="1" applyProtection="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 xfId="0"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0" borderId="5" xfId="0" applyBorder="1" applyAlignment="1">
      <alignment horizontal="right" vertical="center"/>
    </xf>
    <xf numFmtId="0" fontId="0" fillId="0" borderId="0" xfId="0" applyBorder="1" applyAlignment="1">
      <alignment horizontal="right" vertical="center"/>
    </xf>
    <xf numFmtId="0" fontId="0" fillId="0" borderId="6" xfId="0" applyBorder="1" applyAlignment="1">
      <alignment horizontal="right" vertical="center"/>
    </xf>
    <xf numFmtId="0" fontId="0" fillId="3" borderId="10"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49" fontId="0" fillId="3" borderId="1" xfId="0" applyNumberFormat="1" applyFill="1" applyBorder="1" applyAlignment="1" applyProtection="1">
      <alignment horizontal="left" vertical="center"/>
      <protection locked="0"/>
    </xf>
    <xf numFmtId="0" fontId="0" fillId="0" borderId="22" xfId="0" applyBorder="1" applyAlignment="1">
      <alignment horizontal="left" vertical="center" wrapText="1"/>
    </xf>
    <xf numFmtId="0" fontId="0" fillId="0" borderId="0" xfId="0" applyBorder="1" applyAlignment="1">
      <alignment horizontal="left" vertical="center" wrapText="1"/>
    </xf>
    <xf numFmtId="0" fontId="0" fillId="0" borderId="23"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3" borderId="10" xfId="0" applyFill="1" applyBorder="1" applyAlignment="1" applyProtection="1">
      <alignment horizontal="left" vertical="center" shrinkToFit="1"/>
      <protection locked="0"/>
    </xf>
    <xf numFmtId="0" fontId="0" fillId="3" borderId="12" xfId="0" applyFill="1" applyBorder="1" applyAlignment="1" applyProtection="1">
      <alignment horizontal="left" vertical="center" shrinkToFit="1"/>
      <protection locked="0"/>
    </xf>
    <xf numFmtId="0" fontId="0" fillId="3" borderId="11" xfId="0" applyFill="1" applyBorder="1" applyAlignment="1" applyProtection="1">
      <alignment horizontal="left" vertical="center" shrinkToFit="1"/>
      <protection locked="0"/>
    </xf>
    <xf numFmtId="49" fontId="0" fillId="2" borderId="10" xfId="0" applyNumberFormat="1" applyFill="1" applyBorder="1" applyAlignment="1" applyProtection="1">
      <alignment horizontal="left" vertical="center"/>
      <protection locked="0"/>
    </xf>
    <xf numFmtId="49" fontId="0" fillId="2" borderId="12" xfId="0" applyNumberFormat="1" applyFill="1" applyBorder="1" applyAlignment="1" applyProtection="1">
      <alignment horizontal="left" vertical="center"/>
      <protection locked="0"/>
    </xf>
    <xf numFmtId="49" fontId="0" fillId="2" borderId="11" xfId="0" applyNumberFormat="1"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0" borderId="12" xfId="0" applyBorder="1" applyAlignment="1">
      <alignment horizontal="center" vertical="center"/>
    </xf>
    <xf numFmtId="0" fontId="0" fillId="3" borderId="12" xfId="0" applyFill="1" applyBorder="1" applyAlignment="1" applyProtection="1">
      <alignment horizontal="center" vertical="center"/>
      <protection locked="0"/>
    </xf>
    <xf numFmtId="176" fontId="0" fillId="0" borderId="1" xfId="0" applyNumberFormat="1" applyBorder="1" applyAlignment="1">
      <alignment horizontal="center" vertical="center"/>
    </xf>
    <xf numFmtId="49" fontId="0" fillId="2" borderId="1" xfId="0" applyNumberFormat="1" applyFill="1" applyBorder="1" applyAlignment="1" applyProtection="1">
      <alignment horizontal="left" vertical="center" shrinkToFit="1"/>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4" borderId="10" xfId="0" applyFill="1" applyBorder="1" applyAlignment="1">
      <alignment horizontal="center" vertical="center"/>
    </xf>
    <xf numFmtId="0" fontId="0" fillId="4" borderId="11" xfId="0" applyFill="1" applyBorder="1" applyAlignment="1">
      <alignment horizontal="center" vertical="center"/>
    </xf>
    <xf numFmtId="49" fontId="0" fillId="3" borderId="10" xfId="0" applyNumberFormat="1" applyFill="1" applyBorder="1" applyAlignment="1" applyProtection="1">
      <alignment horizontal="center" vertical="center"/>
      <protection locked="0"/>
    </xf>
    <xf numFmtId="49" fontId="0" fillId="3" borderId="12" xfId="0" applyNumberFormat="1" applyFill="1" applyBorder="1" applyAlignment="1" applyProtection="1">
      <alignment horizontal="center" vertical="center"/>
      <protection locked="0"/>
    </xf>
    <xf numFmtId="49" fontId="0" fillId="3" borderId="11" xfId="0" applyNumberFormat="1" applyFill="1" applyBorder="1" applyAlignment="1" applyProtection="1">
      <alignment horizontal="center" vertical="center"/>
      <protection locked="0"/>
    </xf>
    <xf numFmtId="0" fontId="8" fillId="0" borderId="10"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1" xfId="0" applyFont="1" applyBorder="1" applyAlignment="1">
      <alignment horizontal="center" vertical="center" shrinkToFit="1"/>
    </xf>
    <xf numFmtId="49" fontId="0" fillId="2" borderId="1" xfId="0" applyNumberFormat="1" applyFill="1" applyBorder="1" applyAlignment="1" applyProtection="1">
      <alignment horizontal="left" vertical="center"/>
      <protection locked="0"/>
    </xf>
    <xf numFmtId="0" fontId="0" fillId="0" borderId="0" xfId="0" applyAlignment="1">
      <alignment horizontal="center" vertical="center"/>
    </xf>
    <xf numFmtId="49" fontId="0" fillId="0" borderId="10" xfId="0" applyNumberFormat="1" applyFill="1" applyBorder="1" applyAlignment="1" applyProtection="1">
      <alignment horizontal="center" vertical="center"/>
      <protection locked="0"/>
    </xf>
    <xf numFmtId="49" fontId="0" fillId="0" borderId="12" xfId="0" applyNumberFormat="1" applyFill="1" applyBorder="1" applyAlignment="1" applyProtection="1">
      <alignment horizontal="center" vertical="center"/>
      <protection locked="0"/>
    </xf>
    <xf numFmtId="49" fontId="0" fillId="0" borderId="11" xfId="0" applyNumberFormat="1" applyFill="1" applyBorder="1" applyAlignment="1" applyProtection="1">
      <alignment horizontal="center" vertical="center"/>
      <protection locked="0"/>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49" fontId="0" fillId="0" borderId="10" xfId="0" applyNumberFormat="1" applyFill="1" applyBorder="1" applyAlignment="1" applyProtection="1">
      <alignment horizontal="center" vertical="center"/>
    </xf>
    <xf numFmtId="49" fontId="0" fillId="0" borderId="12" xfId="0" applyNumberFormat="1" applyFill="1" applyBorder="1" applyAlignment="1" applyProtection="1">
      <alignment horizontal="center" vertical="center"/>
    </xf>
    <xf numFmtId="49" fontId="0" fillId="0" borderId="11" xfId="0" applyNumberForma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9" xfId="0" applyBorder="1" applyAlignment="1" applyProtection="1">
      <alignment horizontal="center" vertical="center"/>
    </xf>
    <xf numFmtId="0" fontId="0" fillId="4" borderId="10" xfId="0" applyFill="1" applyBorder="1" applyAlignment="1" applyProtection="1">
      <alignment horizontal="center" vertical="center"/>
    </xf>
    <xf numFmtId="0" fontId="0" fillId="4" borderId="11" xfId="0" applyFill="1" applyBorder="1" applyAlignment="1" applyProtection="1">
      <alignment horizontal="center" vertical="center"/>
    </xf>
    <xf numFmtId="49" fontId="0" fillId="3" borderId="10" xfId="0" applyNumberFormat="1" applyFill="1" applyBorder="1" applyAlignment="1" applyProtection="1">
      <alignment horizontal="center" vertical="center"/>
    </xf>
    <xf numFmtId="49" fontId="0" fillId="3" borderId="12" xfId="0" applyNumberFormat="1" applyFill="1" applyBorder="1" applyAlignment="1" applyProtection="1">
      <alignment horizontal="center" vertical="center"/>
    </xf>
    <xf numFmtId="49" fontId="0" fillId="3" borderId="11" xfId="0" applyNumberFormat="1" applyFill="1" applyBorder="1" applyAlignment="1" applyProtection="1">
      <alignment horizontal="center" vertical="center"/>
    </xf>
    <xf numFmtId="0" fontId="0" fillId="0" borderId="1" xfId="0" applyBorder="1" applyAlignment="1" applyProtection="1">
      <alignment horizontal="center" vertical="center"/>
    </xf>
    <xf numFmtId="176" fontId="0" fillId="0" borderId="1" xfId="0" applyNumberFormat="1" applyBorder="1" applyAlignment="1" applyProtection="1">
      <alignment horizontal="center" vertical="center"/>
    </xf>
    <xf numFmtId="0" fontId="0" fillId="0" borderId="13" xfId="0" applyBorder="1" applyAlignment="1" applyProtection="1">
      <alignment horizontal="center" vertical="center"/>
    </xf>
    <xf numFmtId="0" fontId="0" fillId="0" borderId="15" xfId="0" applyBorder="1" applyAlignment="1" applyProtection="1">
      <alignment horizontal="center" vertical="center"/>
    </xf>
    <xf numFmtId="0" fontId="0" fillId="0" borderId="0" xfId="0" applyAlignment="1" applyProtection="1">
      <alignment horizontal="center" vertical="center"/>
    </xf>
    <xf numFmtId="0" fontId="0" fillId="3" borderId="10" xfId="0" applyFill="1" applyBorder="1" applyAlignment="1" applyProtection="1">
      <alignment horizontal="left" vertical="center" shrinkToFit="1"/>
    </xf>
    <xf numFmtId="0" fontId="0" fillId="3" borderId="12" xfId="0" applyFill="1" applyBorder="1" applyAlignment="1" applyProtection="1">
      <alignment horizontal="left" vertical="center" shrinkToFit="1"/>
    </xf>
    <xf numFmtId="0" fontId="0" fillId="3" borderId="11" xfId="0" applyFill="1" applyBorder="1" applyAlignment="1" applyProtection="1">
      <alignment horizontal="left" vertical="center" shrinkToFit="1"/>
    </xf>
    <xf numFmtId="0" fontId="0" fillId="0" borderId="14" xfId="0" applyBorder="1" applyAlignment="1" applyProtection="1">
      <alignment horizontal="center" vertical="center"/>
    </xf>
    <xf numFmtId="49" fontId="0" fillId="3" borderId="1" xfId="0" applyNumberFormat="1" applyFill="1" applyBorder="1" applyAlignment="1" applyProtection="1">
      <alignment horizontal="left" vertical="center"/>
    </xf>
    <xf numFmtId="0" fontId="0" fillId="3" borderId="10" xfId="0" applyFill="1" applyBorder="1" applyAlignment="1" applyProtection="1">
      <alignment horizontal="center" vertical="center"/>
    </xf>
    <xf numFmtId="0" fontId="0" fillId="3" borderId="11"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8" xfId="0" applyFill="1" applyBorder="1" applyAlignment="1" applyProtection="1">
      <alignment horizontal="center" vertical="center"/>
    </xf>
    <xf numFmtId="0" fontId="0" fillId="3" borderId="9" xfId="0" applyFill="1" applyBorder="1" applyAlignment="1" applyProtection="1">
      <alignment horizontal="center" vertical="center"/>
    </xf>
    <xf numFmtId="0" fontId="0" fillId="2" borderId="11" xfId="0" applyFill="1" applyBorder="1" applyAlignment="1" applyProtection="1">
      <alignment horizontal="left" vertical="center"/>
    </xf>
    <xf numFmtId="0" fontId="0" fillId="2" borderId="1" xfId="0" applyFill="1" applyBorder="1" applyAlignment="1" applyProtection="1">
      <alignment horizontal="left" vertical="center"/>
    </xf>
    <xf numFmtId="0" fontId="0" fillId="0" borderId="5" xfId="0" applyBorder="1" applyAlignment="1" applyProtection="1">
      <alignment horizontal="right" vertical="center"/>
    </xf>
    <xf numFmtId="0" fontId="0" fillId="0" borderId="0" xfId="0" applyBorder="1" applyAlignment="1" applyProtection="1">
      <alignment horizontal="right" vertical="center"/>
    </xf>
    <xf numFmtId="0" fontId="0" fillId="0" borderId="6" xfId="0" applyBorder="1" applyAlignment="1" applyProtection="1">
      <alignment horizontal="right" vertical="center"/>
    </xf>
    <xf numFmtId="0" fontId="8" fillId="0" borderId="10" xfId="0" applyFont="1" applyBorder="1" applyAlignment="1" applyProtection="1">
      <alignment horizontal="center" vertical="center" shrinkToFit="1"/>
    </xf>
    <xf numFmtId="0" fontId="8" fillId="0" borderId="12" xfId="0" applyFont="1" applyBorder="1" applyAlignment="1" applyProtection="1">
      <alignment horizontal="center" vertical="center" shrinkToFit="1"/>
    </xf>
    <xf numFmtId="0" fontId="8" fillId="0" borderId="11" xfId="0" applyFont="1" applyBorder="1" applyAlignment="1" applyProtection="1">
      <alignment horizontal="center" vertical="center" shrinkToFit="1"/>
    </xf>
    <xf numFmtId="0" fontId="0" fillId="0" borderId="22"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23" xfId="0" applyBorder="1" applyAlignment="1" applyProtection="1">
      <alignment horizontal="left" vertical="center" wrapText="1"/>
    </xf>
    <xf numFmtId="0" fontId="0" fillId="0" borderId="19" xfId="0" applyBorder="1" applyAlignment="1" applyProtection="1">
      <alignment horizontal="left" vertical="center" wrapText="1"/>
    </xf>
    <xf numFmtId="0" fontId="0" fillId="0" borderId="20" xfId="0" applyBorder="1" applyAlignment="1" applyProtection="1">
      <alignment horizontal="left" vertical="center" wrapText="1"/>
    </xf>
    <xf numFmtId="0" fontId="0" fillId="0" borderId="21" xfId="0" applyBorder="1" applyAlignment="1" applyProtection="1">
      <alignment horizontal="left" vertical="center" wrapText="1"/>
    </xf>
    <xf numFmtId="0" fontId="3" fillId="0" borderId="3" xfId="0" applyFont="1" applyBorder="1" applyAlignment="1">
      <alignment horizontal="right"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2" fillId="0" borderId="10" xfId="0" applyFont="1" applyBorder="1" applyAlignment="1">
      <alignment horizontal="distributed" vertical="center" shrinkToFit="1"/>
    </xf>
    <xf numFmtId="0" fontId="2" fillId="0" borderId="12" xfId="0" applyFont="1" applyBorder="1" applyAlignment="1">
      <alignment horizontal="distributed" vertical="center" shrinkToFit="1"/>
    </xf>
    <xf numFmtId="0" fontId="2" fillId="0" borderId="11" xfId="0" applyFont="1" applyBorder="1" applyAlignment="1">
      <alignment horizontal="distributed" vertical="center" shrinkToFit="1"/>
    </xf>
    <xf numFmtId="0" fontId="2" fillId="0" borderId="7" xfId="0" applyFont="1" applyBorder="1" applyAlignment="1">
      <alignment horizontal="distributed" vertical="center" shrinkToFit="1"/>
    </xf>
    <xf numFmtId="0" fontId="2" fillId="0" borderId="8" xfId="0" applyFont="1" applyBorder="1" applyAlignment="1">
      <alignment horizontal="distributed" vertical="center" shrinkToFit="1"/>
    </xf>
    <xf numFmtId="0" fontId="2" fillId="0" borderId="9" xfId="0" applyFont="1" applyBorder="1" applyAlignment="1">
      <alignment horizontal="distributed" vertical="center" shrinkToFit="1"/>
    </xf>
    <xf numFmtId="0" fontId="2" fillId="0" borderId="3"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49" fontId="2" fillId="0" borderId="10" xfId="0" applyNumberFormat="1" applyFont="1" applyBorder="1" applyAlignment="1">
      <alignment horizontal="left" vertical="center" shrinkToFit="1"/>
    </xf>
    <xf numFmtId="0" fontId="2" fillId="0" borderId="12"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0"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0" xfId="0" applyFont="1" applyBorder="1" applyAlignment="1">
      <alignment horizontal="left" vertical="center" shrinkToFi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0" xfId="0" applyFont="1" applyBorder="1" applyAlignment="1">
      <alignment horizontal="left" vertical="center" shrinkToFit="1"/>
    </xf>
    <xf numFmtId="0" fontId="2" fillId="0" borderId="6" xfId="0" applyFont="1" applyBorder="1" applyAlignment="1">
      <alignment horizontal="left" vertical="center" shrinkToFit="1"/>
    </xf>
    <xf numFmtId="176" fontId="2" fillId="0" borderId="0" xfId="0" applyNumberFormat="1" applyFont="1" applyBorder="1" applyAlignment="1">
      <alignment horizontal="distributed" vertical="center"/>
    </xf>
    <xf numFmtId="0" fontId="2" fillId="0" borderId="10" xfId="0" applyFont="1" applyBorder="1" applyAlignment="1">
      <alignment horizontal="distributed" vertical="center"/>
    </xf>
    <xf numFmtId="0" fontId="2" fillId="0" borderId="12" xfId="0" applyFont="1" applyBorder="1" applyAlignment="1">
      <alignment horizontal="distributed" vertical="center"/>
    </xf>
    <xf numFmtId="0" fontId="2" fillId="0" borderId="11" xfId="0" applyFont="1" applyBorder="1" applyAlignment="1">
      <alignment horizontal="distributed" vertical="center"/>
    </xf>
    <xf numFmtId="0" fontId="2" fillId="0" borderId="0" xfId="0" applyFont="1" applyBorder="1" applyAlignment="1">
      <alignment horizontal="left" vertical="center"/>
    </xf>
    <xf numFmtId="0" fontId="6" fillId="0" borderId="0" xfId="0" applyFont="1" applyAlignment="1">
      <alignment horizontal="left" vertical="center"/>
    </xf>
    <xf numFmtId="0" fontId="3" fillId="0" borderId="3" xfId="0" applyFont="1" applyBorder="1" applyAlignment="1">
      <alignment horizontal="left" vertical="top"/>
    </xf>
    <xf numFmtId="0" fontId="4" fillId="0" borderId="3" xfId="0" applyFont="1" applyBorder="1" applyAlignment="1">
      <alignment horizontal="center" vertical="top"/>
    </xf>
    <xf numFmtId="0" fontId="2" fillId="0" borderId="10" xfId="0" applyNumberFormat="1" applyFont="1" applyBorder="1" applyAlignment="1">
      <alignment horizontal="center" vertical="center"/>
    </xf>
    <xf numFmtId="0" fontId="2" fillId="0" borderId="11"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12" xfId="0" applyNumberFormat="1" applyFont="1" applyBorder="1" applyAlignment="1">
      <alignment horizontal="center" vertical="center"/>
    </xf>
    <xf numFmtId="49" fontId="2" fillId="0" borderId="12" xfId="0" applyNumberFormat="1" applyFont="1" applyBorder="1" applyAlignment="1">
      <alignment horizontal="left" vertical="center" shrinkToFit="1"/>
    </xf>
    <xf numFmtId="49" fontId="2" fillId="0" borderId="11" xfId="0" applyNumberFormat="1" applyFont="1" applyBorder="1" applyAlignment="1">
      <alignment horizontal="left" vertical="center" shrinkToFit="1"/>
    </xf>
    <xf numFmtId="0" fontId="2" fillId="0" borderId="10" xfId="0" applyNumberFormat="1" applyFont="1" applyBorder="1" applyAlignment="1">
      <alignment horizontal="left" vertical="center" shrinkToFit="1"/>
    </xf>
    <xf numFmtId="0" fontId="2" fillId="0" borderId="12" xfId="0" applyNumberFormat="1" applyFont="1" applyBorder="1" applyAlignment="1">
      <alignment horizontal="left" vertical="center" shrinkToFit="1"/>
    </xf>
    <xf numFmtId="0" fontId="2" fillId="0" borderId="11" xfId="0" applyNumberFormat="1" applyFont="1" applyBorder="1" applyAlignment="1">
      <alignment horizontal="left" vertical="center" shrinkToFit="1"/>
    </xf>
    <xf numFmtId="0" fontId="2" fillId="0" borderId="1" xfId="0" applyFont="1" applyBorder="1" applyAlignment="1">
      <alignment horizontal="center" vertical="center" shrinkToFit="1"/>
    </xf>
    <xf numFmtId="0" fontId="3" fillId="0" borderId="7" xfId="0" applyFont="1" applyBorder="1" applyAlignment="1">
      <alignment horizontal="right" vertical="center" shrinkToFit="1"/>
    </xf>
    <xf numFmtId="0" fontId="3" fillId="0" borderId="8" xfId="0" applyFont="1" applyBorder="1" applyAlignment="1">
      <alignment horizontal="right" vertical="center" shrinkToFit="1"/>
    </xf>
    <xf numFmtId="0" fontId="3" fillId="0" borderId="9" xfId="0" applyFont="1" applyBorder="1" applyAlignment="1">
      <alignment horizontal="right" vertical="center" shrinkToFit="1"/>
    </xf>
    <xf numFmtId="0" fontId="2" fillId="0" borderId="1" xfId="0"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Fill="1" applyBorder="1" applyAlignment="1">
      <alignment horizontal="center" vertical="center"/>
    </xf>
    <xf numFmtId="0" fontId="6" fillId="0" borderId="0" xfId="0" applyFont="1" applyAlignment="1">
      <alignment horizontal="center" vertical="center"/>
    </xf>
    <xf numFmtId="0" fontId="3" fillId="0" borderId="3" xfId="0" applyFont="1" applyBorder="1" applyAlignment="1">
      <alignment horizontal="center" vertical="center"/>
    </xf>
    <xf numFmtId="0" fontId="5" fillId="0" borderId="0" xfId="0" applyFont="1" applyBorder="1" applyAlignment="1">
      <alignment horizontal="left" vertical="top"/>
    </xf>
    <xf numFmtId="0" fontId="3" fillId="0" borderId="0" xfId="0" applyFont="1" applyBorder="1" applyAlignment="1">
      <alignment horizontal="left" vertical="top"/>
    </xf>
    <xf numFmtId="0" fontId="4" fillId="0" borderId="0" xfId="0" applyFont="1" applyBorder="1" applyAlignment="1">
      <alignment horizontal="center" vertical="top"/>
    </xf>
    <xf numFmtId="0" fontId="5" fillId="0" borderId="0" xfId="0" applyFont="1" applyBorder="1" applyAlignment="1">
      <alignment horizontal="left" vertical="center"/>
    </xf>
    <xf numFmtId="0" fontId="5" fillId="0" borderId="0" xfId="0" applyFont="1" applyBorder="1" applyAlignment="1">
      <alignment horizontal="center" vertical="top"/>
    </xf>
    <xf numFmtId="0" fontId="3" fillId="0" borderId="0" xfId="0" applyFont="1" applyBorder="1" applyAlignment="1">
      <alignment horizontal="right" vertical="center"/>
    </xf>
    <xf numFmtId="49" fontId="8" fillId="3" borderId="10" xfId="0" applyNumberFormat="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49" fontId="8" fillId="3" borderId="11" xfId="0" applyNumberFormat="1" applyFont="1" applyFill="1" applyBorder="1" applyAlignment="1" applyProtection="1">
      <alignment horizontal="center" vertical="center"/>
    </xf>
    <xf numFmtId="49" fontId="8" fillId="2" borderId="11" xfId="0" applyNumberFormat="1" applyFont="1" applyFill="1" applyBorder="1" applyAlignment="1" applyProtection="1">
      <alignment horizontal="left" vertical="center"/>
    </xf>
    <xf numFmtId="49" fontId="8" fillId="2" borderId="1" xfId="0" applyNumberFormat="1" applyFont="1" applyFill="1" applyBorder="1" applyAlignment="1" applyProtection="1">
      <alignment horizontal="left" vertical="center"/>
    </xf>
    <xf numFmtId="0" fontId="8" fillId="2" borderId="10" xfId="0" applyFont="1" applyFill="1" applyBorder="1" applyAlignment="1" applyProtection="1">
      <alignment horizontal="center" vertical="center"/>
    </xf>
    <xf numFmtId="0" fontId="8" fillId="2" borderId="11" xfId="0" applyFont="1" applyFill="1" applyBorder="1" applyAlignment="1" applyProtection="1">
      <alignment horizontal="center" vertical="center"/>
    </xf>
    <xf numFmtId="49" fontId="8" fillId="2" borderId="10" xfId="0" applyNumberFormat="1" applyFont="1" applyFill="1" applyBorder="1" applyAlignment="1" applyProtection="1">
      <alignment horizontal="left" vertical="center"/>
    </xf>
    <xf numFmtId="49" fontId="8" fillId="2" borderId="12" xfId="0" applyNumberFormat="1" applyFont="1" applyFill="1" applyBorder="1" applyAlignment="1" applyProtection="1">
      <alignment horizontal="left" vertical="center"/>
    </xf>
    <xf numFmtId="49" fontId="8" fillId="2" borderId="1" xfId="0" applyNumberFormat="1" applyFont="1" applyFill="1" applyBorder="1" applyAlignment="1" applyProtection="1">
      <alignment horizontal="left" vertical="center" shrinkToFit="1"/>
    </xf>
    <xf numFmtId="0" fontId="8" fillId="3" borderId="10" xfId="0" applyFont="1" applyFill="1" applyBorder="1" applyAlignment="1" applyProtection="1">
      <alignment horizontal="center" vertical="center"/>
    </xf>
    <xf numFmtId="0" fontId="8" fillId="3" borderId="12" xfId="0" applyFont="1" applyFill="1" applyBorder="1" applyAlignment="1" applyProtection="1">
      <alignment horizontal="center" vertical="center"/>
    </xf>
    <xf numFmtId="0" fontId="8" fillId="3" borderId="11" xfId="0" applyFont="1" applyFill="1" applyBorder="1" applyAlignment="1" applyProtection="1">
      <alignment horizontal="center" vertical="center"/>
    </xf>
    <xf numFmtId="0" fontId="8" fillId="3" borderId="2" xfId="0" applyFont="1" applyFill="1" applyBorder="1" applyAlignment="1" applyProtection="1">
      <alignment horizontal="center" vertical="center"/>
    </xf>
    <xf numFmtId="0" fontId="8" fillId="3" borderId="3" xfId="0" applyFont="1" applyFill="1" applyBorder="1" applyAlignment="1" applyProtection="1">
      <alignment horizontal="center" vertical="center"/>
    </xf>
    <xf numFmtId="0" fontId="8" fillId="3" borderId="4" xfId="0"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8" fillId="3" borderId="7" xfId="0" applyFont="1" applyFill="1" applyBorder="1" applyAlignment="1" applyProtection="1">
      <alignment horizontal="center" vertical="center"/>
    </xf>
    <xf numFmtId="0" fontId="8" fillId="3" borderId="8" xfId="0" applyFont="1" applyFill="1" applyBorder="1" applyAlignment="1" applyProtection="1">
      <alignment horizontal="center" vertical="center"/>
    </xf>
    <xf numFmtId="0" fontId="8" fillId="3" borderId="9" xfId="0" applyFont="1" applyFill="1" applyBorder="1" applyAlignment="1" applyProtection="1">
      <alignment horizontal="center" vertical="center"/>
    </xf>
  </cellXfs>
  <cellStyles count="1">
    <cellStyle name="標準" xfId="0" builtinId="0"/>
  </cellStyles>
  <dxfs count="8">
    <dxf>
      <fill>
        <patternFill>
          <bgColor theme="8" tint="0.79998168889431442"/>
        </patternFill>
      </fill>
    </dxf>
    <dxf>
      <fill>
        <patternFill>
          <bgColor rgb="FFFF669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6699"/>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22</xdr:col>
      <xdr:colOff>47625</xdr:colOff>
      <xdr:row>4</xdr:row>
      <xdr:rowOff>114299</xdr:rowOff>
    </xdr:from>
    <xdr:ext cx="6457950" cy="1343026"/>
    <xdr:sp macro="" textlink="">
      <xdr:nvSpPr>
        <xdr:cNvPr id="2" name="テキスト ボックス 1">
          <a:extLst>
            <a:ext uri="{FF2B5EF4-FFF2-40B4-BE49-F238E27FC236}">
              <a16:creationId xmlns:a16="http://schemas.microsoft.com/office/drawing/2014/main" id="{381C7993-5D43-4394-B352-BB7813713BE2}"/>
            </a:ext>
          </a:extLst>
        </xdr:cNvPr>
        <xdr:cNvSpPr txBox="1"/>
      </xdr:nvSpPr>
      <xdr:spPr>
        <a:xfrm>
          <a:off x="8972550" y="933449"/>
          <a:ext cx="6457950" cy="1343026"/>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noAutofit/>
        </a:bodyPr>
        <a:lstStyle/>
        <a:p>
          <a:r>
            <a:rPr kumimoji="1" lang="ja-JP" altLang="en-US" sz="1100" b="1">
              <a:latin typeface="+mn-ea"/>
              <a:ea typeface="+mn-ea"/>
            </a:rPr>
            <a:t>〇お客様番号が連番の場合、</a:t>
          </a:r>
          <a:r>
            <a:rPr kumimoji="1" lang="en-US" altLang="ja-JP" sz="1100" b="1">
              <a:latin typeface="+mn-ea"/>
              <a:ea typeface="+mn-ea"/>
            </a:rPr>
            <a:t>A</a:t>
          </a:r>
          <a:r>
            <a:rPr kumimoji="1" lang="ja-JP" altLang="en-US" sz="1100" b="1">
              <a:latin typeface="+mn-ea"/>
              <a:ea typeface="+mn-ea"/>
            </a:rPr>
            <a:t>の列に最初の番号を入力し、</a:t>
          </a:r>
          <a:r>
            <a:rPr kumimoji="1" lang="en-US" altLang="ja-JP" sz="1100" b="1">
              <a:latin typeface="+mn-ea"/>
              <a:ea typeface="+mn-ea"/>
            </a:rPr>
            <a:t>B</a:t>
          </a:r>
          <a:r>
            <a:rPr kumimoji="1" lang="ja-JP" altLang="en-US" sz="1100" b="1">
              <a:latin typeface="+mn-ea"/>
              <a:ea typeface="+mn-ea"/>
            </a:rPr>
            <a:t>の列に最後の番号を入力してください。</a:t>
          </a:r>
          <a:endParaRPr kumimoji="1" lang="en-US" altLang="ja-JP" sz="1100" b="1">
            <a:latin typeface="+mn-ea"/>
            <a:ea typeface="+mn-ea"/>
          </a:endParaRPr>
        </a:p>
        <a:p>
          <a:endParaRPr kumimoji="1" lang="en-US" altLang="ja-JP" sz="300" b="1">
            <a:latin typeface="+mn-ea"/>
            <a:ea typeface="+mn-ea"/>
          </a:endParaRPr>
        </a:p>
        <a:p>
          <a:r>
            <a:rPr kumimoji="1" lang="ja-JP" altLang="en-US" sz="1100" b="1">
              <a:latin typeface="+mn-ea"/>
              <a:ea typeface="+mn-ea"/>
            </a:rPr>
            <a:t>〇７桁以外のお客様番号を入力した場合は、以下のようにお客様番号に追加されて印刷されます。</a:t>
          </a:r>
          <a:endParaRPr kumimoji="1" lang="en-US" altLang="ja-JP" sz="1100" b="1">
            <a:latin typeface="+mn-ea"/>
            <a:ea typeface="+mn-ea"/>
          </a:endParaRPr>
        </a:p>
        <a:p>
          <a:r>
            <a:rPr kumimoji="1" lang="ja-JP" altLang="en-US" sz="1100" b="1">
              <a:latin typeface="+mn-ea"/>
              <a:ea typeface="+mn-ea"/>
            </a:rPr>
            <a:t>　・６桁の場合　→　先頭に</a:t>
          </a:r>
          <a:r>
            <a:rPr kumimoji="1" lang="en-US" altLang="ja-JP" sz="1100" b="1">
              <a:latin typeface="+mn-ea"/>
              <a:ea typeface="+mn-ea"/>
            </a:rPr>
            <a:t>1</a:t>
          </a:r>
          <a:r>
            <a:rPr kumimoji="1" lang="ja-JP" altLang="en-US" sz="1100" b="1">
              <a:latin typeface="+mn-ea"/>
              <a:ea typeface="+mn-ea"/>
            </a:rPr>
            <a:t>　（</a:t>
          </a:r>
          <a:r>
            <a:rPr kumimoji="1" lang="en-US" altLang="ja-JP" sz="1100" b="1">
              <a:latin typeface="+mn-ea"/>
              <a:ea typeface="+mn-ea"/>
            </a:rPr>
            <a:t>××××</a:t>
          </a:r>
          <a:r>
            <a:rPr kumimoji="1" lang="ja-JP" altLang="en-US" sz="1100" b="1">
              <a:latin typeface="+mn-ea"/>
              <a:ea typeface="+mn-ea"/>
            </a:rPr>
            <a:t>１２と入力した場合→１</a:t>
          </a:r>
          <a:r>
            <a:rPr kumimoji="1" lang="en-US" altLang="ja-JP" sz="1100" b="1">
              <a:latin typeface="+mn-ea"/>
              <a:ea typeface="+mn-ea"/>
            </a:rPr>
            <a:t>××××</a:t>
          </a:r>
          <a:r>
            <a:rPr kumimoji="1" lang="ja-JP" altLang="en-US" sz="1100" b="1">
              <a:latin typeface="+mn-ea"/>
              <a:ea typeface="+mn-ea"/>
            </a:rPr>
            <a:t>１２と表示）</a:t>
          </a:r>
          <a:endParaRPr kumimoji="1" lang="en-US" altLang="ja-JP" sz="1100" b="1">
            <a:latin typeface="+mn-ea"/>
            <a:ea typeface="+mn-ea"/>
          </a:endParaRPr>
        </a:p>
        <a:p>
          <a:r>
            <a:rPr kumimoji="1" lang="ja-JP" altLang="en-US" sz="1100" b="1">
              <a:latin typeface="+mn-ea"/>
              <a:ea typeface="+mn-ea"/>
            </a:rPr>
            <a:t>　・５桁の場合　→　先頭に</a:t>
          </a:r>
          <a:r>
            <a:rPr kumimoji="1" lang="en-US" altLang="ja-JP" sz="1100" b="1">
              <a:latin typeface="+mn-ea"/>
              <a:ea typeface="+mn-ea"/>
            </a:rPr>
            <a:t>10</a:t>
          </a:r>
          <a:r>
            <a:rPr kumimoji="1" lang="ja-JP" altLang="en-US" sz="1100" b="1" baseline="0">
              <a:latin typeface="+mn-ea"/>
              <a:ea typeface="+mn-ea"/>
            </a:rPr>
            <a:t> </a:t>
          </a:r>
          <a:r>
            <a:rPr kumimoji="1" lang="ja-JP" altLang="en-US" sz="1100" b="1">
              <a:latin typeface="+mn-ea"/>
              <a:ea typeface="+mn-ea"/>
            </a:rPr>
            <a:t>（</a:t>
          </a:r>
          <a:r>
            <a:rPr kumimoji="1" lang="en-US" altLang="ja-JP" sz="1100" b="1" baseline="0">
              <a:latin typeface="+mn-ea"/>
              <a:ea typeface="+mn-ea"/>
            </a:rPr>
            <a:t>    </a:t>
          </a:r>
          <a:r>
            <a:rPr kumimoji="1" lang="en-US" altLang="ja-JP" sz="1100" b="1">
              <a:latin typeface="+mn-ea"/>
              <a:ea typeface="+mn-ea"/>
            </a:rPr>
            <a:t>×××</a:t>
          </a:r>
          <a:r>
            <a:rPr kumimoji="1" lang="ja-JP" altLang="en-US" sz="1100" b="1">
              <a:latin typeface="+mn-ea"/>
              <a:ea typeface="+mn-ea"/>
            </a:rPr>
            <a:t>１２と入力した場合→１０</a:t>
          </a:r>
          <a:r>
            <a:rPr kumimoji="1" lang="en-US" altLang="ja-JP" sz="1100" b="1">
              <a:latin typeface="+mn-ea"/>
              <a:ea typeface="+mn-ea"/>
            </a:rPr>
            <a:t>×××</a:t>
          </a:r>
          <a:r>
            <a:rPr kumimoji="1" lang="ja-JP" altLang="en-US" sz="1100" b="1">
              <a:latin typeface="+mn-ea"/>
              <a:ea typeface="+mn-ea"/>
            </a:rPr>
            <a:t>１２と表示）</a:t>
          </a:r>
          <a:endParaRPr kumimoji="1" lang="en-US" altLang="ja-JP" sz="1100" b="1">
            <a:latin typeface="+mn-ea"/>
            <a:ea typeface="+mn-ea"/>
          </a:endParaRPr>
        </a:p>
        <a:p>
          <a:r>
            <a:rPr kumimoji="1" lang="ja-JP" altLang="en-US" sz="1100" b="1">
              <a:latin typeface="+mn-ea"/>
              <a:ea typeface="+mn-ea"/>
            </a:rPr>
            <a:t>　・４桁の場合　→　先頭に</a:t>
          </a:r>
          <a:r>
            <a:rPr kumimoji="1" lang="en-US" altLang="ja-JP" sz="1100" b="1">
              <a:latin typeface="+mn-ea"/>
              <a:ea typeface="+mn-ea"/>
            </a:rPr>
            <a:t>100</a:t>
          </a:r>
          <a:r>
            <a:rPr kumimoji="1" lang="ja-JP" altLang="en-US" sz="1100" b="1">
              <a:latin typeface="+mn-ea"/>
              <a:ea typeface="+mn-ea"/>
            </a:rPr>
            <a:t>（    　</a:t>
          </a:r>
          <a:r>
            <a:rPr kumimoji="1" lang="en-US" altLang="ja-JP" sz="1100" b="1">
              <a:latin typeface="+mn-ea"/>
              <a:ea typeface="+mn-ea"/>
            </a:rPr>
            <a:t>××</a:t>
          </a:r>
          <a:r>
            <a:rPr kumimoji="1" lang="ja-JP" altLang="en-US" sz="1100" b="1">
              <a:latin typeface="+mn-ea"/>
              <a:ea typeface="+mn-ea"/>
            </a:rPr>
            <a:t>１２と入力した場合→１００</a:t>
          </a:r>
          <a:r>
            <a:rPr kumimoji="1" lang="en-US" altLang="ja-JP" sz="1100" b="1">
              <a:latin typeface="+mn-ea"/>
              <a:ea typeface="+mn-ea"/>
            </a:rPr>
            <a:t>××</a:t>
          </a:r>
          <a:r>
            <a:rPr kumimoji="1" lang="ja-JP" altLang="en-US" sz="1100" b="1">
              <a:latin typeface="+mn-ea"/>
              <a:ea typeface="+mn-ea"/>
            </a:rPr>
            <a:t>１２と表示）</a:t>
          </a:r>
        </a:p>
        <a:p>
          <a:r>
            <a:rPr kumimoji="1" lang="ja-JP" altLang="en-US" sz="1100" b="1">
              <a:latin typeface="+mn-ea"/>
              <a:ea typeface="+mn-ea"/>
            </a:rPr>
            <a:t>　</a:t>
          </a:r>
          <a:endParaRPr kumimoji="1" lang="en-US" altLang="ja-JP" sz="1100" b="1">
            <a:latin typeface="+mn-ea"/>
            <a:ea typeface="+mn-ea"/>
          </a:endParaRPr>
        </a:p>
      </xdr:txBody>
    </xdr:sp>
    <xdr:clientData/>
  </xdr:oneCellAnchor>
  <xdr:oneCellAnchor>
    <xdr:from>
      <xdr:col>21</xdr:col>
      <xdr:colOff>88899</xdr:colOff>
      <xdr:row>14</xdr:row>
      <xdr:rowOff>139700</xdr:rowOff>
    </xdr:from>
    <xdr:ext cx="4435476" cy="638176"/>
    <xdr:sp macro="" textlink="">
      <xdr:nvSpPr>
        <xdr:cNvPr id="3" name="テキスト ボックス 2">
          <a:extLst>
            <a:ext uri="{FF2B5EF4-FFF2-40B4-BE49-F238E27FC236}">
              <a16:creationId xmlns:a16="http://schemas.microsoft.com/office/drawing/2014/main" id="{4DCDB94C-2CC5-4A68-9322-94190194141C}"/>
            </a:ext>
          </a:extLst>
        </xdr:cNvPr>
        <xdr:cNvSpPr txBox="1"/>
      </xdr:nvSpPr>
      <xdr:spPr>
        <a:xfrm>
          <a:off x="8356599" y="3244850"/>
          <a:ext cx="4435476" cy="638176"/>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noAutofit/>
        </a:bodyPr>
        <a:lstStyle/>
        <a:p>
          <a:r>
            <a:rPr kumimoji="1" lang="en-US" altLang="ja-JP" sz="1100" b="1">
              <a:latin typeface="+mn-ea"/>
              <a:ea typeface="+mn-ea"/>
            </a:rPr>
            <a:t>※</a:t>
          </a:r>
          <a:r>
            <a:rPr kumimoji="1" lang="ja-JP" altLang="en-US" sz="1100" b="1">
              <a:latin typeface="+mn-ea"/>
              <a:ea typeface="+mn-ea"/>
            </a:rPr>
            <a:t>札幌市指定給水装置工事事業者の方が届出する場合、お客様番号およびメーター口径・個数は必ず入力してください。</a:t>
          </a:r>
          <a:endParaRPr kumimoji="1" lang="en-US" altLang="ja-JP" sz="1100" b="1">
            <a:latin typeface="+mn-ea"/>
            <a:ea typeface="+mn-ea"/>
          </a:endParaRPr>
        </a:p>
      </xdr:txBody>
    </xdr:sp>
    <xdr:clientData/>
  </xdr:oneCellAnchor>
  <xdr:oneCellAnchor>
    <xdr:from>
      <xdr:col>21</xdr:col>
      <xdr:colOff>66676</xdr:colOff>
      <xdr:row>20</xdr:row>
      <xdr:rowOff>180975</xdr:rowOff>
    </xdr:from>
    <xdr:ext cx="4857750" cy="374650"/>
    <xdr:sp macro="" textlink="">
      <xdr:nvSpPr>
        <xdr:cNvPr id="4" name="テキスト ボックス 3">
          <a:extLst>
            <a:ext uri="{FF2B5EF4-FFF2-40B4-BE49-F238E27FC236}">
              <a16:creationId xmlns:a16="http://schemas.microsoft.com/office/drawing/2014/main" id="{33FC25E7-593F-4E12-839E-C71A9E5E58C4}"/>
            </a:ext>
          </a:extLst>
        </xdr:cNvPr>
        <xdr:cNvSpPr txBox="1"/>
      </xdr:nvSpPr>
      <xdr:spPr>
        <a:xfrm>
          <a:off x="8162926" y="4657725"/>
          <a:ext cx="4857750" cy="374650"/>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noAutofit/>
        </a:bodyPr>
        <a:lstStyle/>
        <a:p>
          <a:r>
            <a:rPr kumimoji="1" lang="en-US" altLang="ja-JP" sz="1400" b="1">
              <a:latin typeface="+mn-ea"/>
              <a:ea typeface="+mn-ea"/>
            </a:rPr>
            <a:t>※</a:t>
          </a:r>
          <a:r>
            <a:rPr kumimoji="1" lang="ja-JP" altLang="en-US" sz="1400" b="1">
              <a:latin typeface="+mn-ea"/>
              <a:ea typeface="+mn-ea"/>
            </a:rPr>
            <a:t>入力内容は届け出前に再度ご確認をお願いいたします。</a:t>
          </a:r>
          <a:endParaRPr kumimoji="1" lang="en-US" altLang="ja-JP" sz="1400" b="1">
            <a:latin typeface="+mn-ea"/>
            <a:ea typeface="+mn-ea"/>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23</xdr:col>
      <xdr:colOff>79373</xdr:colOff>
      <xdr:row>1</xdr:row>
      <xdr:rowOff>174624</xdr:rowOff>
    </xdr:from>
    <xdr:ext cx="6950077" cy="1552576"/>
    <xdr:sp macro="" textlink="">
      <xdr:nvSpPr>
        <xdr:cNvPr id="3" name="テキスト ボックス 2">
          <a:extLst>
            <a:ext uri="{FF2B5EF4-FFF2-40B4-BE49-F238E27FC236}">
              <a16:creationId xmlns:a16="http://schemas.microsoft.com/office/drawing/2014/main" id="{2BC384DE-61A0-4128-BDBF-71A75BABC896}"/>
            </a:ext>
          </a:extLst>
        </xdr:cNvPr>
        <xdr:cNvSpPr txBox="1"/>
      </xdr:nvSpPr>
      <xdr:spPr>
        <a:xfrm>
          <a:off x="9985373" y="307974"/>
          <a:ext cx="6950077" cy="1552576"/>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noAutofit/>
        </a:bodyPr>
        <a:lstStyle/>
        <a:p>
          <a:r>
            <a:rPr kumimoji="1" lang="ja-JP" altLang="en-US" sz="1100" b="0"/>
            <a:t>〇お客様番号が複数ある場合</a:t>
          </a:r>
          <a:endParaRPr kumimoji="1" lang="en-US" altLang="ja-JP" sz="1100" b="0"/>
        </a:p>
        <a:p>
          <a:r>
            <a:rPr kumimoji="1" lang="ja-JP" altLang="en-US" sz="1100" b="0"/>
            <a:t>　・</a:t>
          </a:r>
          <a:r>
            <a:rPr kumimoji="1" lang="en-US" altLang="ja-JP" sz="1100" b="1"/>
            <a:t>××××</a:t>
          </a:r>
          <a:r>
            <a:rPr kumimoji="1" lang="ja-JP" altLang="en-US" sz="1100" b="1"/>
            <a:t>００１～</a:t>
          </a:r>
          <a:r>
            <a:rPr kumimoji="1" lang="en-US" altLang="ja-JP" sz="1100" b="1"/>
            <a:t>××××</a:t>
          </a:r>
          <a:r>
            <a:rPr kumimoji="1" lang="ja-JP" altLang="en-US" sz="1100" b="1"/>
            <a:t>０１２　</a:t>
          </a:r>
          <a:endParaRPr kumimoji="1" lang="en-US" altLang="ja-JP" sz="1100" b="1"/>
        </a:p>
        <a:p>
          <a:r>
            <a:rPr kumimoji="1" lang="ja-JP" altLang="en-US" sz="1100" b="0"/>
            <a:t>　　連番の場合は最初の番号を</a:t>
          </a:r>
          <a:r>
            <a:rPr kumimoji="1" lang="en-US" altLang="ja-JP" sz="1200" b="1"/>
            <a:t>A</a:t>
          </a:r>
          <a:r>
            <a:rPr kumimoji="1" lang="ja-JP" altLang="en-US" sz="1200" b="1"/>
            <a:t>列のセル</a:t>
          </a:r>
          <a:r>
            <a:rPr kumimoji="1" lang="ja-JP" altLang="en-US" sz="1100" b="0"/>
            <a:t>に、最後の番号を</a:t>
          </a:r>
          <a:r>
            <a:rPr kumimoji="1" lang="en-US" altLang="ja-JP" sz="1200" b="1"/>
            <a:t>B</a:t>
          </a:r>
          <a:r>
            <a:rPr kumimoji="1" lang="ja-JP" altLang="en-US" sz="1200" b="1"/>
            <a:t>列のセル</a:t>
          </a:r>
          <a:r>
            <a:rPr kumimoji="1" lang="ja-JP" altLang="en-US" sz="1100" b="0"/>
            <a:t>に入力してください。</a:t>
          </a:r>
          <a:endParaRPr kumimoji="1" lang="en-US" altLang="ja-JP" sz="1100" b="0"/>
        </a:p>
        <a:p>
          <a:r>
            <a:rPr kumimoji="1" lang="ja-JP" altLang="en-US" sz="1100" b="0"/>
            <a:t>　・</a:t>
          </a:r>
          <a:r>
            <a:rPr kumimoji="1" lang="ja-JP" altLang="en-US" sz="1100" b="1"/>
            <a:t>△△△１２３　　　　</a:t>
          </a:r>
          <a:endParaRPr kumimoji="1" lang="en-US" altLang="ja-JP" sz="1100" b="1"/>
        </a:p>
        <a:p>
          <a:r>
            <a:rPr kumimoji="1" lang="ja-JP" altLang="en-US" sz="1100" b="0"/>
            <a:t>　　１つ目に入力した番号の連番以外に番号がある場合は、２つ目以降の</a:t>
          </a:r>
          <a:r>
            <a:rPr kumimoji="1" lang="en-US" altLang="ja-JP" sz="1200" b="1"/>
            <a:t>A</a:t>
          </a:r>
          <a:r>
            <a:rPr kumimoji="1" lang="ja-JP" altLang="en-US" sz="1200" b="1"/>
            <a:t>列のセル</a:t>
          </a:r>
          <a:r>
            <a:rPr kumimoji="1" lang="ja-JP" altLang="en-US" sz="1100" b="0"/>
            <a:t>に入力してください。</a:t>
          </a:r>
          <a:endParaRPr kumimoji="1" lang="en-US" altLang="ja-JP" sz="1100" b="0"/>
        </a:p>
        <a:p>
          <a:r>
            <a:rPr kumimoji="1" lang="ja-JP" altLang="en-US" sz="1100" b="0"/>
            <a:t>　　（他の番号が連番の場合、</a:t>
          </a:r>
          <a:r>
            <a:rPr kumimoji="1" lang="en-US" altLang="ja-JP" sz="1100" b="0"/>
            <a:t>B</a:t>
          </a:r>
          <a:r>
            <a:rPr kumimoji="1" lang="ja-JP" altLang="en-US" sz="1100" b="0"/>
            <a:t>列のセルに最後の番号を入力）　　　　　　</a:t>
          </a:r>
        </a:p>
      </xdr:txBody>
    </xdr:sp>
    <xdr:clientData/>
  </xdr:oneCellAnchor>
  <xdr:oneCellAnchor>
    <xdr:from>
      <xdr:col>21</xdr:col>
      <xdr:colOff>200025</xdr:colOff>
      <xdr:row>15</xdr:row>
      <xdr:rowOff>177800</xdr:rowOff>
    </xdr:from>
    <xdr:ext cx="4552950" cy="993734"/>
    <xdr:sp macro="" textlink="">
      <xdr:nvSpPr>
        <xdr:cNvPr id="8" name="テキスト ボックス 7">
          <a:extLst>
            <a:ext uri="{FF2B5EF4-FFF2-40B4-BE49-F238E27FC236}">
              <a16:creationId xmlns:a16="http://schemas.microsoft.com/office/drawing/2014/main" id="{AA01380E-B148-474F-986F-68C2A811554A}"/>
            </a:ext>
          </a:extLst>
        </xdr:cNvPr>
        <xdr:cNvSpPr txBox="1"/>
      </xdr:nvSpPr>
      <xdr:spPr>
        <a:xfrm>
          <a:off x="8467725" y="3282950"/>
          <a:ext cx="4552950" cy="993734"/>
        </a:xfrm>
        <a:prstGeom prst="rect">
          <a:avLst/>
        </a:prstGeom>
        <a:solidFill>
          <a:schemeClr val="accent4">
            <a:lumMod val="20000"/>
            <a:lumOff val="80000"/>
          </a:schemeClr>
        </a:solidFill>
        <a:ln w="285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不明の場合は、入力不要です。</a:t>
          </a:r>
          <a:endParaRPr kumimoji="1" lang="en-US" altLang="ja-JP" sz="1400" b="1"/>
        </a:p>
        <a:p>
          <a:r>
            <a:rPr kumimoji="1" lang="en-US" altLang="ja-JP" sz="1400" b="1"/>
            <a:t>※</a:t>
          </a:r>
          <a:r>
            <a:rPr kumimoji="1" lang="ja-JP" altLang="en-US" sz="1400" b="1"/>
            <a:t>提出書類が印鑑証明書の場合、旧所有者についての事項（住所、フリガナ、氏名）が入力必須になります。</a:t>
          </a:r>
        </a:p>
      </xdr:txBody>
    </xdr:sp>
    <xdr:clientData/>
  </xdr:oneCellAnchor>
  <xdr:twoCellAnchor>
    <xdr:from>
      <xdr:col>12</xdr:col>
      <xdr:colOff>28575</xdr:colOff>
      <xdr:row>8</xdr:row>
      <xdr:rowOff>95250</xdr:rowOff>
    </xdr:from>
    <xdr:to>
      <xdr:col>21</xdr:col>
      <xdr:colOff>202468</xdr:colOff>
      <xdr:row>17</xdr:row>
      <xdr:rowOff>206864</xdr:rowOff>
    </xdr:to>
    <xdr:cxnSp macro="">
      <xdr:nvCxnSpPr>
        <xdr:cNvPr id="9" name="直線矢印コネクタ 8">
          <a:extLst>
            <a:ext uri="{FF2B5EF4-FFF2-40B4-BE49-F238E27FC236}">
              <a16:creationId xmlns:a16="http://schemas.microsoft.com/office/drawing/2014/main" id="{3338E96C-8D24-44AB-8332-6F211A1B375B}"/>
            </a:ext>
          </a:extLst>
        </xdr:cNvPr>
        <xdr:cNvCxnSpPr/>
      </xdr:nvCxnSpPr>
      <xdr:spPr>
        <a:xfrm flipH="1" flipV="1">
          <a:off x="5095875" y="1600200"/>
          <a:ext cx="3374293" cy="2169014"/>
        </a:xfrm>
        <a:prstGeom prst="straightConnector1">
          <a:avLst/>
        </a:prstGeom>
        <a:noFill/>
        <a:ln w="6350" cap="flat" cmpd="sng" algn="ctr">
          <a:solidFill>
            <a:sysClr val="windowText" lastClr="000000"/>
          </a:solidFill>
          <a:prstDash val="solid"/>
          <a:miter lim="800000"/>
          <a:tailEnd type="stealth" w="med" len="lg"/>
        </a:ln>
        <a:effectLst/>
      </xdr:spPr>
    </xdr:cxnSp>
    <xdr:clientData/>
  </xdr:twoCellAnchor>
  <xdr:twoCellAnchor>
    <xdr:from>
      <xdr:col>11</xdr:col>
      <xdr:colOff>0</xdr:colOff>
      <xdr:row>16</xdr:row>
      <xdr:rowOff>63500</xdr:rowOff>
    </xdr:from>
    <xdr:to>
      <xdr:col>21</xdr:col>
      <xdr:colOff>219075</xdr:colOff>
      <xdr:row>17</xdr:row>
      <xdr:rowOff>215900</xdr:rowOff>
    </xdr:to>
    <xdr:cxnSp macro="">
      <xdr:nvCxnSpPr>
        <xdr:cNvPr id="10" name="直線矢印コネクタ 9">
          <a:extLst>
            <a:ext uri="{FF2B5EF4-FFF2-40B4-BE49-F238E27FC236}">
              <a16:creationId xmlns:a16="http://schemas.microsoft.com/office/drawing/2014/main" id="{733EBCB9-37D4-4A99-BC56-A330419A205B}"/>
            </a:ext>
          </a:extLst>
        </xdr:cNvPr>
        <xdr:cNvCxnSpPr/>
      </xdr:nvCxnSpPr>
      <xdr:spPr>
        <a:xfrm flipH="1" flipV="1">
          <a:off x="4705350" y="3397250"/>
          <a:ext cx="3781425" cy="381000"/>
        </a:xfrm>
        <a:prstGeom prst="straightConnector1">
          <a:avLst/>
        </a:prstGeom>
        <a:noFill/>
        <a:ln w="6350" cap="flat" cmpd="sng" algn="ctr">
          <a:solidFill>
            <a:sysClr val="windowText" lastClr="000000"/>
          </a:solidFill>
          <a:prstDash val="solid"/>
          <a:miter lim="800000"/>
          <a:tailEnd type="stealth" w="med" len="lg"/>
        </a:ln>
        <a:effectLst/>
      </xdr:spPr>
    </xdr:cxnSp>
    <xdr:clientData/>
  </xdr:twoCellAnchor>
  <xdr:twoCellAnchor>
    <xdr:from>
      <xdr:col>11</xdr:col>
      <xdr:colOff>133350</xdr:colOff>
      <xdr:row>18</xdr:row>
      <xdr:rowOff>2687</xdr:rowOff>
    </xdr:from>
    <xdr:to>
      <xdr:col>21</xdr:col>
      <xdr:colOff>206620</xdr:colOff>
      <xdr:row>21</xdr:row>
      <xdr:rowOff>19050</xdr:rowOff>
    </xdr:to>
    <xdr:cxnSp macro="">
      <xdr:nvCxnSpPr>
        <xdr:cNvPr id="11" name="直線矢印コネクタ 10">
          <a:extLst>
            <a:ext uri="{FF2B5EF4-FFF2-40B4-BE49-F238E27FC236}">
              <a16:creationId xmlns:a16="http://schemas.microsoft.com/office/drawing/2014/main" id="{9D342F52-AF31-4D0C-8467-36E02F6AA910}"/>
            </a:ext>
          </a:extLst>
        </xdr:cNvPr>
        <xdr:cNvCxnSpPr/>
      </xdr:nvCxnSpPr>
      <xdr:spPr>
        <a:xfrm flipH="1">
          <a:off x="4838700" y="3793637"/>
          <a:ext cx="3635620" cy="702163"/>
        </a:xfrm>
        <a:prstGeom prst="straightConnector1">
          <a:avLst/>
        </a:prstGeom>
        <a:noFill/>
        <a:ln w="6350" cap="flat" cmpd="sng" algn="ctr">
          <a:solidFill>
            <a:sysClr val="windowText" lastClr="000000"/>
          </a:solidFill>
          <a:prstDash val="solid"/>
          <a:miter lim="800000"/>
          <a:tailEnd type="stealth" w="med" len="lg"/>
        </a:ln>
        <a:effectLst/>
      </xdr:spPr>
    </xdr:cxnSp>
    <xdr:clientData/>
  </xdr:twoCellAnchor>
  <xdr:twoCellAnchor>
    <xdr:from>
      <xdr:col>12</xdr:col>
      <xdr:colOff>95250</xdr:colOff>
      <xdr:row>27</xdr:row>
      <xdr:rowOff>104775</xdr:rowOff>
    </xdr:from>
    <xdr:to>
      <xdr:col>22</xdr:col>
      <xdr:colOff>372035</xdr:colOff>
      <xdr:row>27</xdr:row>
      <xdr:rowOff>104961</xdr:rowOff>
    </xdr:to>
    <xdr:cxnSp macro="">
      <xdr:nvCxnSpPr>
        <xdr:cNvPr id="12" name="直線矢印コネクタ 11">
          <a:extLst>
            <a:ext uri="{FF2B5EF4-FFF2-40B4-BE49-F238E27FC236}">
              <a16:creationId xmlns:a16="http://schemas.microsoft.com/office/drawing/2014/main" id="{62125453-5831-46C0-965F-F7ADD6798382}"/>
            </a:ext>
          </a:extLst>
        </xdr:cNvPr>
        <xdr:cNvCxnSpPr/>
      </xdr:nvCxnSpPr>
      <xdr:spPr>
        <a:xfrm flipH="1" flipV="1">
          <a:off x="5162550" y="5953125"/>
          <a:ext cx="4134410" cy="186"/>
        </a:xfrm>
        <a:prstGeom prst="straightConnector1">
          <a:avLst/>
        </a:prstGeom>
        <a:ln>
          <a:tailEnd type="stealth" w="med" len="lg"/>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171450</xdr:colOff>
      <xdr:row>26</xdr:row>
      <xdr:rowOff>133350</xdr:rowOff>
    </xdr:from>
    <xdr:ext cx="3775393" cy="392800"/>
    <xdr:sp macro="" textlink="">
      <xdr:nvSpPr>
        <xdr:cNvPr id="14" name="テキスト ボックス 13">
          <a:extLst>
            <a:ext uri="{FF2B5EF4-FFF2-40B4-BE49-F238E27FC236}">
              <a16:creationId xmlns:a16="http://schemas.microsoft.com/office/drawing/2014/main" id="{EC9D1E69-599C-44F5-943E-D50D39191D33}"/>
            </a:ext>
          </a:extLst>
        </xdr:cNvPr>
        <xdr:cNvSpPr txBox="1"/>
      </xdr:nvSpPr>
      <xdr:spPr>
        <a:xfrm>
          <a:off x="9096375" y="5753100"/>
          <a:ext cx="3775393" cy="3928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none" rtlCol="0" anchor="t">
          <a:spAutoFit/>
        </a:bodyPr>
        <a:lstStyle/>
        <a:p>
          <a:r>
            <a:rPr kumimoji="1" lang="ja-JP" altLang="en-US" sz="1400" b="1"/>
            <a:t>この欄が「入力済」になれば入力完了です。</a:t>
          </a:r>
        </a:p>
      </xdr:txBody>
    </xdr:sp>
    <xdr:clientData/>
  </xdr:oneCellAnchor>
  <xdr:twoCellAnchor>
    <xdr:from>
      <xdr:col>16</xdr:col>
      <xdr:colOff>238125</xdr:colOff>
      <xdr:row>5</xdr:row>
      <xdr:rowOff>36512</xdr:rowOff>
    </xdr:from>
    <xdr:to>
      <xdr:col>23</xdr:col>
      <xdr:colOff>79373</xdr:colOff>
      <xdr:row>7</xdr:row>
      <xdr:rowOff>161925</xdr:rowOff>
    </xdr:to>
    <xdr:cxnSp macro="">
      <xdr:nvCxnSpPr>
        <xdr:cNvPr id="17" name="直線矢印コネクタ 16">
          <a:extLst>
            <a:ext uri="{FF2B5EF4-FFF2-40B4-BE49-F238E27FC236}">
              <a16:creationId xmlns:a16="http://schemas.microsoft.com/office/drawing/2014/main" id="{6DBEF08A-C740-49EA-9A4B-098DD29246D6}"/>
            </a:ext>
          </a:extLst>
        </xdr:cNvPr>
        <xdr:cNvCxnSpPr>
          <a:stCxn id="3" idx="1"/>
        </xdr:cNvCxnSpPr>
      </xdr:nvCxnSpPr>
      <xdr:spPr>
        <a:xfrm flipH="1">
          <a:off x="6753225" y="1084262"/>
          <a:ext cx="3232148" cy="582613"/>
        </a:xfrm>
        <a:prstGeom prst="straightConnector1">
          <a:avLst/>
        </a:prstGeom>
        <a:noFill/>
        <a:ln w="6350" cap="flat" cmpd="sng" algn="ctr">
          <a:solidFill>
            <a:sysClr val="windowText" lastClr="000000"/>
          </a:solidFill>
          <a:prstDash val="solid"/>
          <a:miter lim="800000"/>
          <a:tailEnd type="stealth" w="med" len="lg"/>
        </a:ln>
        <a:effectLst/>
      </xdr:spPr>
    </xdr:cxnSp>
    <xdr:clientData/>
  </xdr:twoCellAnchor>
  <xdr:oneCellAnchor>
    <xdr:from>
      <xdr:col>21</xdr:col>
      <xdr:colOff>209550</xdr:colOff>
      <xdr:row>21</xdr:row>
      <xdr:rowOff>19050</xdr:rowOff>
    </xdr:from>
    <xdr:ext cx="5810250" cy="733426"/>
    <xdr:sp macro="" textlink="">
      <xdr:nvSpPr>
        <xdr:cNvPr id="2" name="テキスト ボックス 1">
          <a:extLst>
            <a:ext uri="{FF2B5EF4-FFF2-40B4-BE49-F238E27FC236}">
              <a16:creationId xmlns:a16="http://schemas.microsoft.com/office/drawing/2014/main" id="{6C66CA96-2D8E-4AA4-8552-8BD409F8243F}"/>
            </a:ext>
          </a:extLst>
        </xdr:cNvPr>
        <xdr:cNvSpPr txBox="1"/>
      </xdr:nvSpPr>
      <xdr:spPr>
        <a:xfrm>
          <a:off x="8477250" y="4724400"/>
          <a:ext cx="5810250" cy="733426"/>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noAutofit/>
        </a:bodyPr>
        <a:lstStyle/>
        <a:p>
          <a:r>
            <a:rPr kumimoji="1" lang="en-US" altLang="ja-JP" sz="1400" b="1"/>
            <a:t>※</a:t>
          </a:r>
          <a:r>
            <a:rPr kumimoji="1" lang="ja-JP" altLang="en-US" sz="1400" b="1"/>
            <a:t>札幌市指定給水装置工事事業者が届出する場合、お客様番号およびメーター口径・個数は必ず入力してください。</a:t>
          </a:r>
          <a:endParaRPr kumimoji="1" lang="en-US" altLang="ja-JP" sz="1400" b="1"/>
        </a:p>
      </xdr:txBody>
    </xdr:sp>
    <xdr:clientData/>
  </xdr:oneCellAnchor>
  <xdr:oneCellAnchor>
    <xdr:from>
      <xdr:col>23</xdr:col>
      <xdr:colOff>76200</xdr:colOff>
      <xdr:row>8</xdr:row>
      <xdr:rowOff>161925</xdr:rowOff>
    </xdr:from>
    <xdr:ext cx="6950077" cy="1095375"/>
    <xdr:sp macro="" textlink="">
      <xdr:nvSpPr>
        <xdr:cNvPr id="6" name="テキスト ボックス 5">
          <a:extLst>
            <a:ext uri="{FF2B5EF4-FFF2-40B4-BE49-F238E27FC236}">
              <a16:creationId xmlns:a16="http://schemas.microsoft.com/office/drawing/2014/main" id="{DFE7C7E7-A70A-4443-8D88-02066B2953BA}"/>
            </a:ext>
          </a:extLst>
        </xdr:cNvPr>
        <xdr:cNvSpPr txBox="1"/>
      </xdr:nvSpPr>
      <xdr:spPr>
        <a:xfrm>
          <a:off x="9982200" y="1895475"/>
          <a:ext cx="6950077" cy="1095375"/>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noAutofit/>
        </a:bodyPr>
        <a:lstStyle/>
        <a:p>
          <a:r>
            <a:rPr kumimoji="1" lang="ja-JP" altLang="en-US" sz="1100" b="0">
              <a:latin typeface="+mn-ea"/>
              <a:ea typeface="+mn-ea"/>
            </a:rPr>
            <a:t>〇７桁以外のお客様番号を入力した場合は、以下のようにお客様番号に追加されて印刷されます。</a:t>
          </a:r>
        </a:p>
        <a:p>
          <a:r>
            <a:rPr kumimoji="1" lang="ja-JP" altLang="en-US" sz="1100" b="0">
              <a:latin typeface="+mn-ea"/>
              <a:ea typeface="+mn-ea"/>
            </a:rPr>
            <a:t>　・６桁の場合　→　先頭に</a:t>
          </a:r>
          <a:r>
            <a:rPr kumimoji="1" lang="en-US" altLang="ja-JP" sz="1100" b="0">
              <a:latin typeface="+mn-ea"/>
              <a:ea typeface="+mn-ea"/>
            </a:rPr>
            <a:t>1</a:t>
          </a:r>
          <a:r>
            <a:rPr kumimoji="1" lang="ja-JP" altLang="en-US" sz="1100" b="0">
              <a:latin typeface="+mn-ea"/>
              <a:ea typeface="+mn-ea"/>
            </a:rPr>
            <a:t>　（</a:t>
          </a:r>
          <a:r>
            <a:rPr kumimoji="1" lang="en-US" altLang="ja-JP" sz="1100" b="1">
              <a:latin typeface="+mn-ea"/>
              <a:ea typeface="+mn-ea"/>
            </a:rPr>
            <a:t>××××</a:t>
          </a:r>
          <a:r>
            <a:rPr kumimoji="1" lang="ja-JP" altLang="en-US" sz="1100" b="1">
              <a:latin typeface="+mn-ea"/>
              <a:ea typeface="+mn-ea"/>
            </a:rPr>
            <a:t>１２</a:t>
          </a:r>
          <a:r>
            <a:rPr kumimoji="1" lang="ja-JP" altLang="en-US" sz="1100" b="0">
              <a:latin typeface="+mn-ea"/>
              <a:ea typeface="+mn-ea"/>
            </a:rPr>
            <a:t>と入力した場合→</a:t>
          </a:r>
          <a:r>
            <a:rPr kumimoji="1" lang="ja-JP" altLang="en-US" sz="1100" b="1">
              <a:latin typeface="+mn-ea"/>
              <a:ea typeface="+mn-ea"/>
            </a:rPr>
            <a:t>１</a:t>
          </a:r>
          <a:r>
            <a:rPr kumimoji="1" lang="en-US" altLang="ja-JP" sz="1100" b="1">
              <a:latin typeface="+mn-ea"/>
              <a:ea typeface="+mn-ea"/>
            </a:rPr>
            <a:t>××××</a:t>
          </a:r>
          <a:r>
            <a:rPr kumimoji="1" lang="ja-JP" altLang="en-US" sz="1100" b="1">
              <a:latin typeface="+mn-ea"/>
              <a:ea typeface="+mn-ea"/>
            </a:rPr>
            <a:t>１２</a:t>
          </a:r>
          <a:r>
            <a:rPr kumimoji="1" lang="ja-JP" altLang="en-US" sz="1100" b="0">
              <a:latin typeface="+mn-ea"/>
              <a:ea typeface="+mn-ea"/>
            </a:rPr>
            <a:t>と表示）</a:t>
          </a:r>
        </a:p>
        <a:p>
          <a:r>
            <a:rPr kumimoji="1" lang="ja-JP" altLang="en-US" sz="1100" b="0">
              <a:latin typeface="+mn-ea"/>
              <a:ea typeface="+mn-ea"/>
            </a:rPr>
            <a:t>　・５桁の場合　→　先頭に</a:t>
          </a:r>
          <a:r>
            <a:rPr kumimoji="1" lang="en-US" altLang="ja-JP" sz="1100" b="0">
              <a:latin typeface="+mn-ea"/>
              <a:ea typeface="+mn-ea"/>
            </a:rPr>
            <a:t>10 </a:t>
          </a:r>
          <a:r>
            <a:rPr kumimoji="1" lang="ja-JP" altLang="en-US" sz="1100" b="0">
              <a:latin typeface="+mn-ea"/>
              <a:ea typeface="+mn-ea"/>
            </a:rPr>
            <a:t>（    </a:t>
          </a:r>
          <a:r>
            <a:rPr kumimoji="1" lang="en-US" altLang="ja-JP" sz="1100" b="1">
              <a:latin typeface="+mn-ea"/>
              <a:ea typeface="+mn-ea"/>
            </a:rPr>
            <a:t>×××</a:t>
          </a:r>
          <a:r>
            <a:rPr kumimoji="1" lang="ja-JP" altLang="en-US" sz="1100" b="1">
              <a:latin typeface="+mn-ea"/>
              <a:ea typeface="+mn-ea"/>
            </a:rPr>
            <a:t>１２</a:t>
          </a:r>
          <a:r>
            <a:rPr kumimoji="1" lang="ja-JP" altLang="en-US" sz="1100" b="0">
              <a:latin typeface="+mn-ea"/>
              <a:ea typeface="+mn-ea"/>
            </a:rPr>
            <a:t>と入力した場合→</a:t>
          </a:r>
          <a:r>
            <a:rPr kumimoji="1" lang="ja-JP" altLang="en-US" sz="1100" b="1">
              <a:latin typeface="+mn-ea"/>
              <a:ea typeface="+mn-ea"/>
            </a:rPr>
            <a:t>１０</a:t>
          </a:r>
          <a:r>
            <a:rPr kumimoji="1" lang="en-US" altLang="ja-JP" sz="1100" b="1">
              <a:latin typeface="+mn-ea"/>
              <a:ea typeface="+mn-ea"/>
            </a:rPr>
            <a:t>×××</a:t>
          </a:r>
          <a:r>
            <a:rPr kumimoji="1" lang="ja-JP" altLang="en-US" sz="1100" b="1">
              <a:latin typeface="+mn-ea"/>
              <a:ea typeface="+mn-ea"/>
            </a:rPr>
            <a:t>１２</a:t>
          </a:r>
          <a:r>
            <a:rPr kumimoji="1" lang="ja-JP" altLang="en-US" sz="1100" b="0">
              <a:latin typeface="+mn-ea"/>
              <a:ea typeface="+mn-ea"/>
            </a:rPr>
            <a:t>と表示）</a:t>
          </a:r>
        </a:p>
        <a:p>
          <a:r>
            <a:rPr kumimoji="1" lang="ja-JP" altLang="en-US" sz="1100" b="0">
              <a:latin typeface="+mn-ea"/>
              <a:ea typeface="+mn-ea"/>
            </a:rPr>
            <a:t>　・４桁の場合　→　先頭に</a:t>
          </a:r>
          <a:r>
            <a:rPr kumimoji="1" lang="en-US" altLang="ja-JP" sz="1100" b="0">
              <a:latin typeface="+mn-ea"/>
              <a:ea typeface="+mn-ea"/>
            </a:rPr>
            <a:t>100</a:t>
          </a:r>
          <a:r>
            <a:rPr kumimoji="1" lang="ja-JP" altLang="en-US" sz="1100" b="0">
              <a:latin typeface="+mn-ea"/>
              <a:ea typeface="+mn-ea"/>
            </a:rPr>
            <a:t>（    　</a:t>
          </a:r>
          <a:r>
            <a:rPr kumimoji="1" lang="en-US" altLang="ja-JP" sz="1100" b="1">
              <a:latin typeface="+mn-ea"/>
              <a:ea typeface="+mn-ea"/>
            </a:rPr>
            <a:t>××</a:t>
          </a:r>
          <a:r>
            <a:rPr kumimoji="1" lang="ja-JP" altLang="en-US" sz="1100" b="1">
              <a:latin typeface="+mn-ea"/>
              <a:ea typeface="+mn-ea"/>
            </a:rPr>
            <a:t>１２</a:t>
          </a:r>
          <a:r>
            <a:rPr kumimoji="1" lang="ja-JP" altLang="en-US" sz="1100" b="0">
              <a:latin typeface="+mn-ea"/>
              <a:ea typeface="+mn-ea"/>
            </a:rPr>
            <a:t>と入力した場合→</a:t>
          </a:r>
          <a:r>
            <a:rPr kumimoji="1" lang="ja-JP" altLang="en-US" sz="1100" b="1">
              <a:latin typeface="+mn-ea"/>
              <a:ea typeface="+mn-ea"/>
            </a:rPr>
            <a:t>１００</a:t>
          </a:r>
          <a:r>
            <a:rPr kumimoji="1" lang="en-US" altLang="ja-JP" sz="1100" b="1">
              <a:latin typeface="+mn-ea"/>
              <a:ea typeface="+mn-ea"/>
            </a:rPr>
            <a:t>××</a:t>
          </a:r>
          <a:r>
            <a:rPr kumimoji="1" lang="ja-JP" altLang="en-US" sz="1100" b="1">
              <a:latin typeface="+mn-ea"/>
              <a:ea typeface="+mn-ea"/>
            </a:rPr>
            <a:t>１２</a:t>
          </a:r>
          <a:r>
            <a:rPr kumimoji="1" lang="ja-JP" altLang="en-US" sz="1100" b="0">
              <a:latin typeface="+mn-ea"/>
              <a:ea typeface="+mn-ea"/>
            </a:rPr>
            <a:t>と表示）</a:t>
          </a:r>
        </a:p>
        <a:p>
          <a:r>
            <a:rPr kumimoji="1" lang="ja-JP" altLang="en-US" sz="1100" b="0">
              <a:latin typeface="+mn-ea"/>
              <a:ea typeface="+mn-ea"/>
            </a:rPr>
            <a:t>　</a:t>
          </a:r>
          <a:endParaRPr kumimoji="1" lang="en-US" altLang="ja-JP" sz="1100" b="0">
            <a:latin typeface="+mn-ea"/>
            <a:ea typeface="+mn-ea"/>
          </a:endParaRPr>
        </a:p>
        <a:p>
          <a:r>
            <a:rPr kumimoji="1" lang="ja-JP" altLang="en-US" sz="1100" b="0">
              <a:latin typeface="+mn-ea"/>
              <a:ea typeface="+mn-ea"/>
            </a:rPr>
            <a:t>　　　　</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164161</xdr:colOff>
      <xdr:row>40</xdr:row>
      <xdr:rowOff>40247</xdr:rowOff>
    </xdr:from>
    <xdr:ext cx="184731" cy="264560"/>
    <xdr:sp macro="" textlink="">
      <xdr:nvSpPr>
        <xdr:cNvPr id="2" name="テキスト ボックス 1">
          <a:extLst>
            <a:ext uri="{FF2B5EF4-FFF2-40B4-BE49-F238E27FC236}">
              <a16:creationId xmlns:a16="http://schemas.microsoft.com/office/drawing/2014/main" id="{079556DA-6B3B-58B0-17F5-108796FECEE6}"/>
            </a:ext>
          </a:extLst>
        </xdr:cNvPr>
        <xdr:cNvSpPr txBox="1"/>
      </xdr:nvSpPr>
      <xdr:spPr>
        <a:xfrm>
          <a:off x="3236309" y="91359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284408</xdr:colOff>
      <xdr:row>39</xdr:row>
      <xdr:rowOff>73620</xdr:rowOff>
    </xdr:from>
    <xdr:ext cx="9920088" cy="693075"/>
    <xdr:sp macro="" textlink="">
      <xdr:nvSpPr>
        <xdr:cNvPr id="3" name="テキスト ボックス 2">
          <a:extLst>
            <a:ext uri="{FF2B5EF4-FFF2-40B4-BE49-F238E27FC236}">
              <a16:creationId xmlns:a16="http://schemas.microsoft.com/office/drawing/2014/main" id="{A1F36589-DF42-5224-E7C5-775AD3135AD5}"/>
            </a:ext>
          </a:extLst>
        </xdr:cNvPr>
        <xdr:cNvSpPr txBox="1"/>
      </xdr:nvSpPr>
      <xdr:spPr>
        <a:xfrm>
          <a:off x="5060515" y="9054334"/>
          <a:ext cx="9920088" cy="69307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baseline="0"/>
            <a:t>用紙サイズは</a:t>
          </a:r>
          <a:r>
            <a:rPr kumimoji="1" lang="en-US" altLang="ja-JP" sz="2800" b="1"/>
            <a:t>A4</a:t>
          </a:r>
          <a:r>
            <a:rPr kumimoji="1" lang="ja-JP" altLang="en-US" sz="2800" b="1"/>
            <a:t>、片面印刷で３枚に分けて印刷してください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EB9C9-7174-466B-AADE-BA18A22B037B}">
  <dimension ref="B1:T24"/>
  <sheetViews>
    <sheetView showGridLines="0" tabSelected="1" zoomScale="120" zoomScaleNormal="120" workbookViewId="0">
      <selection activeCell="I22" sqref="I22"/>
    </sheetView>
  </sheetViews>
  <sheetFormatPr defaultRowHeight="18.75" x14ac:dyDescent="0.4"/>
  <cols>
    <col min="2" max="3" width="1.875" customWidth="1"/>
    <col min="20" max="20" width="13.125" customWidth="1"/>
  </cols>
  <sheetData>
    <row r="1" spans="2:20" ht="19.5" thickBot="1" x14ac:dyDescent="0.45"/>
    <row r="2" spans="2:20" x14ac:dyDescent="0.4">
      <c r="B2" s="60" t="s">
        <v>108</v>
      </c>
      <c r="C2" s="52"/>
      <c r="D2" s="52"/>
      <c r="E2" s="52"/>
      <c r="F2" s="52"/>
      <c r="G2" s="52"/>
      <c r="H2" s="52"/>
      <c r="I2" s="52"/>
      <c r="J2" s="52"/>
      <c r="K2" s="52"/>
      <c r="L2" s="52"/>
      <c r="M2" s="52"/>
      <c r="N2" s="52"/>
      <c r="O2" s="52"/>
      <c r="P2" s="52"/>
      <c r="Q2" s="52"/>
      <c r="R2" s="52"/>
      <c r="S2" s="52"/>
      <c r="T2" s="53"/>
    </row>
    <row r="3" spans="2:20" x14ac:dyDescent="0.4">
      <c r="B3" s="54"/>
      <c r="C3" s="55"/>
      <c r="D3" s="55" t="s">
        <v>112</v>
      </c>
      <c r="E3" s="55"/>
      <c r="F3" s="55"/>
      <c r="G3" s="55"/>
      <c r="H3" s="55"/>
      <c r="I3" s="55"/>
      <c r="J3" s="55"/>
      <c r="K3" s="55"/>
      <c r="L3" s="55"/>
      <c r="M3" s="55"/>
      <c r="N3" s="55"/>
      <c r="O3" s="55"/>
      <c r="P3" s="55"/>
      <c r="Q3" s="55"/>
      <c r="R3" s="55"/>
      <c r="S3" s="55"/>
      <c r="T3" s="56"/>
    </row>
    <row r="4" spans="2:20" ht="12.6" customHeight="1" x14ac:dyDescent="0.4">
      <c r="B4" s="54"/>
      <c r="C4" s="55"/>
      <c r="D4" s="55"/>
      <c r="E4" s="55"/>
      <c r="F4" s="55"/>
      <c r="G4" s="55"/>
      <c r="H4" s="55"/>
      <c r="I4" s="55"/>
      <c r="J4" s="55"/>
      <c r="K4" s="55"/>
      <c r="L4" s="55"/>
      <c r="M4" s="55"/>
      <c r="N4" s="55"/>
      <c r="O4" s="55"/>
      <c r="P4" s="55"/>
      <c r="Q4" s="55"/>
      <c r="R4" s="55"/>
      <c r="S4" s="55"/>
      <c r="T4" s="56"/>
    </row>
    <row r="5" spans="2:20" x14ac:dyDescent="0.4">
      <c r="B5" s="54"/>
      <c r="C5" s="61" t="s">
        <v>113</v>
      </c>
      <c r="D5" s="55"/>
      <c r="E5" s="55"/>
      <c r="F5" s="55"/>
      <c r="G5" s="55"/>
      <c r="H5" s="55"/>
      <c r="I5" s="55"/>
      <c r="J5" s="55"/>
      <c r="K5" s="55"/>
      <c r="L5" s="55"/>
      <c r="M5" s="55"/>
      <c r="N5" s="55"/>
      <c r="O5" s="55"/>
      <c r="P5" s="55"/>
      <c r="Q5" s="55"/>
      <c r="R5" s="55"/>
      <c r="S5" s="55"/>
      <c r="T5" s="56"/>
    </row>
    <row r="6" spans="2:20" x14ac:dyDescent="0.4">
      <c r="B6" s="54"/>
      <c r="C6" s="55"/>
      <c r="D6" s="55" t="s">
        <v>107</v>
      </c>
      <c r="E6" s="55"/>
      <c r="F6" s="55"/>
      <c r="G6" s="55"/>
      <c r="H6" s="55"/>
      <c r="I6" s="55"/>
      <c r="J6" s="55"/>
      <c r="K6" s="55"/>
      <c r="L6" s="55"/>
      <c r="M6" s="55"/>
      <c r="N6" s="55"/>
      <c r="O6" s="55"/>
      <c r="P6" s="55"/>
      <c r="Q6" s="55"/>
      <c r="R6" s="55"/>
      <c r="S6" s="55"/>
      <c r="T6" s="56"/>
    </row>
    <row r="7" spans="2:20" x14ac:dyDescent="0.4">
      <c r="B7" s="54"/>
      <c r="C7" s="55"/>
      <c r="D7" s="55" t="s">
        <v>106</v>
      </c>
      <c r="E7" s="55"/>
      <c r="F7" s="55"/>
      <c r="G7" s="55"/>
      <c r="H7" s="55"/>
      <c r="I7" s="55"/>
      <c r="J7" s="55"/>
      <c r="K7" s="55"/>
      <c r="L7" s="55"/>
      <c r="M7" s="55"/>
      <c r="N7" s="55"/>
      <c r="O7" s="55"/>
      <c r="P7" s="55"/>
      <c r="Q7" s="55"/>
      <c r="R7" s="55"/>
      <c r="S7" s="55"/>
      <c r="T7" s="56"/>
    </row>
    <row r="8" spans="2:20" x14ac:dyDescent="0.4">
      <c r="B8" s="54"/>
      <c r="C8" s="55"/>
      <c r="D8" s="55" t="s">
        <v>119</v>
      </c>
      <c r="E8" s="55"/>
      <c r="F8" s="55"/>
      <c r="G8" s="55"/>
      <c r="H8" s="55"/>
      <c r="I8" s="55"/>
      <c r="J8" s="55"/>
      <c r="K8" s="55"/>
      <c r="L8" s="55"/>
      <c r="M8" s="55"/>
      <c r="N8" s="55"/>
      <c r="O8" s="55"/>
      <c r="P8" s="55"/>
      <c r="Q8" s="55"/>
      <c r="R8" s="55"/>
      <c r="S8" s="55"/>
      <c r="T8" s="56"/>
    </row>
    <row r="9" spans="2:20" x14ac:dyDescent="0.4">
      <c r="B9" s="54"/>
      <c r="C9" s="55"/>
      <c r="D9" s="55" t="s">
        <v>126</v>
      </c>
      <c r="E9" s="55"/>
      <c r="F9" s="55"/>
      <c r="G9" s="55"/>
      <c r="H9" s="55"/>
      <c r="I9" s="55"/>
      <c r="J9" s="55"/>
      <c r="K9" s="55"/>
      <c r="L9" s="55"/>
      <c r="M9" s="55"/>
      <c r="N9" s="55"/>
      <c r="O9" s="55"/>
      <c r="P9" s="55"/>
      <c r="Q9" s="55"/>
      <c r="R9" s="55"/>
      <c r="S9" s="55"/>
      <c r="T9" s="56"/>
    </row>
    <row r="10" spans="2:20" x14ac:dyDescent="0.4">
      <c r="B10" s="54"/>
      <c r="C10" s="55"/>
      <c r="D10" s="55"/>
      <c r="E10" s="55"/>
      <c r="F10" s="55"/>
      <c r="G10" s="55"/>
      <c r="H10" s="55"/>
      <c r="I10" s="55"/>
      <c r="J10" s="55"/>
      <c r="K10" s="55"/>
      <c r="L10" s="55"/>
      <c r="M10" s="55"/>
      <c r="N10" s="55"/>
      <c r="O10" s="55"/>
      <c r="P10" s="55"/>
      <c r="Q10" s="55"/>
      <c r="R10" s="55"/>
      <c r="S10" s="55"/>
      <c r="T10" s="56"/>
    </row>
    <row r="11" spans="2:20" x14ac:dyDescent="0.4">
      <c r="B11" s="54"/>
      <c r="C11" s="62" t="s">
        <v>114</v>
      </c>
      <c r="D11" s="55"/>
      <c r="E11" s="55"/>
      <c r="F11" s="55"/>
      <c r="G11" s="55"/>
      <c r="H11" s="55"/>
      <c r="I11" s="55"/>
      <c r="J11" s="55"/>
      <c r="K11" s="55"/>
      <c r="L11" s="55"/>
      <c r="M11" s="55"/>
      <c r="N11" s="55"/>
      <c r="O11" s="55"/>
      <c r="P11" s="55"/>
      <c r="Q11" s="55"/>
      <c r="R11" s="55"/>
      <c r="S11" s="55"/>
      <c r="T11" s="56"/>
    </row>
    <row r="12" spans="2:20" x14ac:dyDescent="0.4">
      <c r="B12" s="54"/>
      <c r="C12" s="55" t="s">
        <v>109</v>
      </c>
      <c r="D12" s="55" t="s">
        <v>111</v>
      </c>
      <c r="E12" s="55"/>
      <c r="F12" s="55"/>
      <c r="G12" s="55"/>
      <c r="H12" s="55"/>
      <c r="I12" s="55"/>
      <c r="J12" s="55"/>
      <c r="K12" s="55"/>
      <c r="L12" s="55"/>
      <c r="M12" s="55"/>
      <c r="N12" s="55"/>
      <c r="O12" s="55"/>
      <c r="P12" s="55"/>
      <c r="Q12" s="55"/>
      <c r="R12" s="55"/>
      <c r="S12" s="55"/>
      <c r="T12" s="56"/>
    </row>
    <row r="13" spans="2:20" x14ac:dyDescent="0.4">
      <c r="B13" s="54"/>
      <c r="C13" s="55"/>
      <c r="D13" s="55" t="s">
        <v>124</v>
      </c>
      <c r="E13" s="55"/>
      <c r="F13" s="55"/>
      <c r="G13" s="55"/>
      <c r="H13" s="55"/>
      <c r="I13" s="55"/>
      <c r="J13" s="55"/>
      <c r="K13" s="55"/>
      <c r="L13" s="55"/>
      <c r="M13" s="55"/>
      <c r="N13" s="55"/>
      <c r="O13" s="55"/>
      <c r="P13" s="55"/>
      <c r="Q13" s="55"/>
      <c r="R13" s="55"/>
      <c r="S13" s="55"/>
      <c r="T13" s="56"/>
    </row>
    <row r="14" spans="2:20" x14ac:dyDescent="0.4">
      <c r="B14" s="54"/>
      <c r="C14" s="55"/>
      <c r="D14" s="55" t="s">
        <v>127</v>
      </c>
      <c r="E14" s="55"/>
      <c r="F14" s="55"/>
      <c r="G14" s="55"/>
      <c r="H14" s="55"/>
      <c r="I14" s="55"/>
      <c r="J14" s="55"/>
      <c r="K14" s="55"/>
      <c r="L14" s="55"/>
      <c r="M14" s="55"/>
      <c r="N14" s="55"/>
      <c r="O14" s="55"/>
      <c r="P14" s="55"/>
      <c r="Q14" s="55"/>
      <c r="R14" s="55"/>
      <c r="S14" s="55"/>
      <c r="T14" s="56"/>
    </row>
    <row r="15" spans="2:20" x14ac:dyDescent="0.4">
      <c r="B15" s="54"/>
      <c r="C15" s="55"/>
      <c r="D15" s="55" t="s">
        <v>118</v>
      </c>
      <c r="E15" s="55"/>
      <c r="F15" s="55"/>
      <c r="G15" s="55"/>
      <c r="H15" s="55"/>
      <c r="I15" s="55"/>
      <c r="J15" s="55"/>
      <c r="K15" s="55"/>
      <c r="L15" s="55"/>
      <c r="M15" s="55"/>
      <c r="N15" s="55"/>
      <c r="O15" s="55"/>
      <c r="P15" s="55"/>
      <c r="Q15" s="55"/>
      <c r="R15" s="55"/>
      <c r="S15" s="55"/>
      <c r="T15" s="56"/>
    </row>
    <row r="16" spans="2:20" x14ac:dyDescent="0.4">
      <c r="B16" s="54"/>
      <c r="C16" s="55"/>
      <c r="D16" s="55" t="s">
        <v>121</v>
      </c>
      <c r="E16" s="55"/>
      <c r="F16" s="55"/>
      <c r="G16" s="55"/>
      <c r="H16" s="55"/>
      <c r="I16" s="55"/>
      <c r="J16" s="55"/>
      <c r="K16" s="55"/>
      <c r="L16" s="55"/>
      <c r="M16" s="55"/>
      <c r="N16" s="55"/>
      <c r="O16" s="55"/>
      <c r="P16" s="55"/>
      <c r="Q16" s="55"/>
      <c r="R16" s="55"/>
      <c r="S16" s="55"/>
      <c r="T16" s="56"/>
    </row>
    <row r="17" spans="2:20" x14ac:dyDescent="0.4">
      <c r="B17" s="54"/>
      <c r="C17" s="55"/>
      <c r="D17" s="55"/>
      <c r="E17" s="55"/>
      <c r="F17" s="55"/>
      <c r="G17" s="55"/>
      <c r="H17" s="55"/>
      <c r="I17" s="55"/>
      <c r="J17" s="55"/>
      <c r="K17" s="55"/>
      <c r="L17" s="55"/>
      <c r="M17" s="55"/>
      <c r="N17" s="55"/>
      <c r="O17" s="55"/>
      <c r="P17" s="55"/>
      <c r="Q17" s="55"/>
      <c r="R17" s="55"/>
      <c r="S17" s="55"/>
      <c r="T17" s="56"/>
    </row>
    <row r="18" spans="2:20" x14ac:dyDescent="0.4">
      <c r="B18" s="54"/>
      <c r="C18" s="62" t="s">
        <v>144</v>
      </c>
      <c r="D18" s="55"/>
      <c r="E18" s="55"/>
      <c r="F18" s="55"/>
      <c r="G18" s="55"/>
      <c r="H18" s="55"/>
      <c r="I18" s="55"/>
      <c r="J18" s="55"/>
      <c r="K18" s="55"/>
      <c r="L18" s="55"/>
      <c r="M18" s="55"/>
      <c r="N18" s="55"/>
      <c r="O18" s="55"/>
      <c r="P18" s="55"/>
      <c r="Q18" s="55"/>
      <c r="R18" s="55"/>
      <c r="S18" s="55"/>
      <c r="T18" s="56"/>
    </row>
    <row r="19" spans="2:20" x14ac:dyDescent="0.4">
      <c r="B19" s="54"/>
      <c r="C19" s="55"/>
      <c r="D19" s="55" t="s">
        <v>143</v>
      </c>
      <c r="E19" s="55"/>
      <c r="F19" s="55"/>
      <c r="G19" s="55"/>
      <c r="H19" s="55"/>
      <c r="I19" s="55"/>
      <c r="J19" s="55"/>
      <c r="K19" s="55"/>
      <c r="L19" s="55"/>
      <c r="M19" s="55"/>
      <c r="N19" s="55"/>
      <c r="O19" s="55"/>
      <c r="P19" s="55"/>
      <c r="Q19" s="55"/>
      <c r="R19" s="55"/>
      <c r="S19" s="55"/>
      <c r="T19" s="56"/>
    </row>
    <row r="20" spans="2:20" x14ac:dyDescent="0.4">
      <c r="B20" s="54"/>
      <c r="C20" s="55"/>
      <c r="D20" s="55" t="s">
        <v>120</v>
      </c>
      <c r="E20" s="55"/>
      <c r="F20" s="55"/>
      <c r="G20" s="55"/>
      <c r="H20" s="55"/>
      <c r="I20" s="55"/>
      <c r="J20" s="55"/>
      <c r="K20" s="55"/>
      <c r="L20" s="55"/>
      <c r="M20" s="55"/>
      <c r="N20" s="55"/>
      <c r="O20" s="55"/>
      <c r="P20" s="55"/>
      <c r="Q20" s="55"/>
      <c r="R20" s="55"/>
      <c r="S20" s="55"/>
      <c r="T20" s="56"/>
    </row>
    <row r="21" spans="2:20" x14ac:dyDescent="0.4">
      <c r="B21" s="54"/>
      <c r="C21" s="55"/>
      <c r="D21" s="55" t="s">
        <v>145</v>
      </c>
      <c r="E21" s="55"/>
      <c r="F21" s="55"/>
      <c r="G21" s="55"/>
      <c r="H21" s="55"/>
      <c r="I21" s="55"/>
      <c r="J21" s="55"/>
      <c r="K21" s="55"/>
      <c r="L21" s="55"/>
      <c r="M21" s="55"/>
      <c r="N21" s="55"/>
      <c r="O21" s="55"/>
      <c r="P21" s="55"/>
      <c r="Q21" s="55"/>
      <c r="R21" s="55"/>
      <c r="S21" s="55"/>
      <c r="T21" s="56"/>
    </row>
    <row r="22" spans="2:20" x14ac:dyDescent="0.4">
      <c r="B22" s="54"/>
      <c r="C22" s="55"/>
      <c r="D22" s="55"/>
      <c r="E22" s="55"/>
      <c r="F22" s="55"/>
      <c r="G22" s="55"/>
      <c r="H22" s="55"/>
      <c r="I22" s="55"/>
      <c r="J22" s="55"/>
      <c r="K22" s="55"/>
      <c r="L22" s="55"/>
      <c r="M22" s="55"/>
      <c r="N22" s="55"/>
      <c r="O22" s="55"/>
      <c r="P22" s="55"/>
      <c r="Q22" s="55"/>
      <c r="R22" s="55"/>
      <c r="S22" s="55"/>
      <c r="T22" s="56"/>
    </row>
    <row r="23" spans="2:20" x14ac:dyDescent="0.4">
      <c r="B23" s="54"/>
      <c r="C23" s="62" t="s">
        <v>110</v>
      </c>
      <c r="D23" s="55"/>
      <c r="E23" s="55"/>
      <c r="F23" s="55"/>
      <c r="G23" s="55"/>
      <c r="H23" s="55"/>
      <c r="I23" s="55"/>
      <c r="J23" s="55"/>
      <c r="K23" s="55"/>
      <c r="L23" s="55"/>
      <c r="M23" s="55"/>
      <c r="N23" s="55"/>
      <c r="O23" s="55"/>
      <c r="P23" s="55"/>
      <c r="Q23" s="55"/>
      <c r="R23" s="55"/>
      <c r="S23" s="55"/>
      <c r="T23" s="56"/>
    </row>
    <row r="24" spans="2:20" ht="19.5" thickBot="1" x14ac:dyDescent="0.45">
      <c r="B24" s="57"/>
      <c r="C24" s="58" t="s">
        <v>109</v>
      </c>
      <c r="D24" s="58" t="s">
        <v>123</v>
      </c>
      <c r="E24" s="58"/>
      <c r="F24" s="58"/>
      <c r="G24" s="58"/>
      <c r="H24" s="58"/>
      <c r="I24" s="58"/>
      <c r="J24" s="58"/>
      <c r="K24" s="58"/>
      <c r="L24" s="58"/>
      <c r="M24" s="58"/>
      <c r="N24" s="58"/>
      <c r="O24" s="58"/>
      <c r="P24" s="58"/>
      <c r="Q24" s="58"/>
      <c r="R24" s="58"/>
      <c r="S24" s="58"/>
      <c r="T24" s="59"/>
    </row>
  </sheetData>
  <sheetProtection algorithmName="SHA-512" hashValue="tIS9mk+1YR+KSq6taZ2ywFUK5okdlXkuaQz5Ia0a5BPd6jX/Snp3GxPbG3vrm7qqqiO6PZxu9CFnXcdYjaLBgA==" saltValue="7eSoJUdjJOQutXuJZOPhzw==" spinCount="100000" sheet="1" objects="1" scenarios="1"/>
  <phoneticPr fontId="1"/>
  <pageMargins left="0.70866141732283472" right="0.70866141732283472" top="0.74803149606299213" bottom="0.74803149606299213" header="0.31496062992125984" footer="0.31496062992125984"/>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B2533-3309-41E8-B1C1-A65DFE1F2925}">
  <dimension ref="C1:AD37"/>
  <sheetViews>
    <sheetView showGridLines="0" zoomScaleNormal="100" workbookViewId="0">
      <selection activeCell="E2" sqref="E2:I2"/>
    </sheetView>
  </sheetViews>
  <sheetFormatPr defaultRowHeight="18.75" x14ac:dyDescent="0.4"/>
  <cols>
    <col min="1" max="1" width="3.25" customWidth="1"/>
    <col min="2" max="2" width="5.625" customWidth="1"/>
    <col min="3" max="3" width="9.375" customWidth="1"/>
    <col min="4" max="4" width="10.25" customWidth="1"/>
    <col min="5" max="6" width="3.625" customWidth="1"/>
    <col min="7" max="20" width="4.75" customWidth="1"/>
    <col min="21" max="21" width="4" customWidth="1"/>
    <col min="23" max="23" width="12.875" customWidth="1"/>
    <col min="25" max="27" width="8.625" hidden="1" customWidth="1"/>
    <col min="28" max="28" width="28.125" hidden="1" customWidth="1"/>
    <col min="29" max="29" width="24.375" hidden="1" customWidth="1" collapsed="1"/>
    <col min="30" max="30" width="20.875" hidden="1" customWidth="1"/>
  </cols>
  <sheetData>
    <row r="1" spans="3:30" ht="10.5" customHeight="1" x14ac:dyDescent="0.4"/>
    <row r="2" spans="3:30" x14ac:dyDescent="0.4">
      <c r="C2" s="115" t="s">
        <v>51</v>
      </c>
      <c r="D2" s="115"/>
      <c r="E2" s="129">
        <f ca="1">TODAY()</f>
        <v>45622</v>
      </c>
      <c r="F2" s="129"/>
      <c r="G2" s="129"/>
      <c r="H2" s="129"/>
      <c r="I2" s="129"/>
    </row>
    <row r="3" spans="3:30" x14ac:dyDescent="0.4">
      <c r="C3" s="116" t="s">
        <v>52</v>
      </c>
      <c r="D3" s="34" t="s">
        <v>4</v>
      </c>
      <c r="E3" s="124"/>
      <c r="F3" s="124"/>
      <c r="G3" s="141"/>
      <c r="H3" s="141"/>
      <c r="I3" s="141"/>
      <c r="J3" s="141"/>
      <c r="K3" s="141"/>
      <c r="L3" s="141"/>
      <c r="M3" s="141"/>
      <c r="N3" s="141"/>
      <c r="O3" s="141"/>
      <c r="P3" s="141"/>
      <c r="Q3" s="141"/>
      <c r="R3" s="141"/>
      <c r="S3" s="141"/>
      <c r="T3" s="141"/>
      <c r="U3" s="141"/>
      <c r="W3" s="40" t="s">
        <v>74</v>
      </c>
      <c r="Y3">
        <f>IF(E3="",1,0)</f>
        <v>1</v>
      </c>
      <c r="AC3" s="69" t="str">
        <f>IF(G7="","",IF(LEN(G7)=7,G7,IF(LEN(G7)=6,"1"&amp;G7,IF(LEN(G7)=5,"10"&amp;G7,IF(LEN(G7)=4,"100"&amp;G7)))))</f>
        <v/>
      </c>
      <c r="AD3" s="69" t="str">
        <f>IF(O7="","",IF(LEN(O7)=7,O7,IF(LEN(O7)=6,"1"&amp;O7,IF(LEN(O7)=5,"10"&amp;O7,IF(LEN(O7)=4,"100"&amp;O7)))))</f>
        <v/>
      </c>
    </row>
    <row r="4" spans="3:30" x14ac:dyDescent="0.4">
      <c r="C4" s="118"/>
      <c r="D4" s="34" t="s">
        <v>5</v>
      </c>
      <c r="E4" s="124"/>
      <c r="F4" s="124"/>
      <c r="G4" s="141"/>
      <c r="H4" s="141"/>
      <c r="I4" s="141"/>
      <c r="J4" s="141"/>
      <c r="K4" s="141"/>
      <c r="L4" s="141"/>
      <c r="M4" s="141"/>
      <c r="N4" s="141"/>
      <c r="O4" s="141"/>
      <c r="P4" s="141"/>
      <c r="Q4" s="141"/>
      <c r="R4" s="141"/>
      <c r="S4" s="141"/>
      <c r="T4" s="141"/>
      <c r="U4" s="141"/>
      <c r="W4" s="41" t="s">
        <v>75</v>
      </c>
      <c r="Y4">
        <f>IF(E4="",1,0)</f>
        <v>1</v>
      </c>
      <c r="AC4" s="69" t="str">
        <f>IF(G8="","",IF(LEN(G8)=7,G8,IF(LEN(G8)=6,"1"&amp;G8,IF(LEN(G8)=5,"10"&amp;G8,IF(LEN(G8)=4,"100"&amp;G8)))))</f>
        <v/>
      </c>
      <c r="AD4" s="69" t="str">
        <f>IF(O8="","",IF(LEN(O8)=7,O8,IF(LEN(O8)=6,"1"&amp;O8,IF(LEN(O8)=5,"10"&amp;O8,IF(LEN(O8)=4,"100"&amp;O8)))))</f>
        <v/>
      </c>
    </row>
    <row r="5" spans="3:30" x14ac:dyDescent="0.4">
      <c r="C5" s="113" t="s">
        <v>53</v>
      </c>
      <c r="D5" s="114"/>
      <c r="E5" s="113" t="s">
        <v>7</v>
      </c>
      <c r="F5" s="114"/>
      <c r="G5" s="131"/>
      <c r="H5" s="132"/>
      <c r="I5" s="67" t="s">
        <v>8</v>
      </c>
      <c r="J5" s="122"/>
      <c r="K5" s="123"/>
      <c r="L5" s="123"/>
      <c r="M5" s="123"/>
      <c r="N5" s="123"/>
      <c r="O5" s="123"/>
      <c r="P5" s="123"/>
      <c r="Q5" s="123"/>
      <c r="R5" s="123"/>
      <c r="S5" s="123"/>
      <c r="T5" s="123"/>
      <c r="U5" s="124"/>
      <c r="Y5">
        <f>IF(G5="",1,0)</f>
        <v>1</v>
      </c>
      <c r="Z5">
        <f>IF(J5="",1,0)</f>
        <v>1</v>
      </c>
      <c r="AB5" t="s">
        <v>105</v>
      </c>
      <c r="AC5" s="69" t="str">
        <f>IF(G9="","",IF(LEN(G9)=7,G9,IF(LEN(G9)=6,"1"&amp;G9,IF(LEN(G9)=5,"10"&amp;G9,IF(LEN(G9)=4,"100"&amp;G9)))))</f>
        <v/>
      </c>
      <c r="AD5" s="69" t="str">
        <f>IF(O9="","",IF(LEN(O9)=7,O9,IF(LEN(O9)=6,"1"&amp;O9,IF(LEN(O9)=5,"10"&amp;O9,IF(LEN(O9)=4,"100"&amp;O9)))))</f>
        <v/>
      </c>
    </row>
    <row r="6" spans="3:30" x14ac:dyDescent="0.4">
      <c r="C6" s="87" t="s">
        <v>6</v>
      </c>
      <c r="D6" s="88"/>
      <c r="E6" s="113" t="s">
        <v>141</v>
      </c>
      <c r="F6" s="127"/>
      <c r="G6" s="127"/>
      <c r="H6" s="127"/>
      <c r="I6" s="127"/>
      <c r="J6" s="127"/>
      <c r="K6" s="127"/>
      <c r="L6" s="127"/>
      <c r="M6" s="114"/>
      <c r="N6" s="143" t="s">
        <v>142</v>
      </c>
      <c r="O6" s="144"/>
      <c r="P6" s="144"/>
      <c r="Q6" s="144"/>
      <c r="R6" s="144"/>
      <c r="S6" s="144"/>
      <c r="T6" s="144"/>
      <c r="U6" s="145"/>
      <c r="AB6" t="s">
        <v>32</v>
      </c>
      <c r="AC6" s="69"/>
      <c r="AD6" s="69"/>
    </row>
    <row r="7" spans="3:30" x14ac:dyDescent="0.4">
      <c r="C7" s="89"/>
      <c r="D7" s="90"/>
      <c r="E7" s="133" t="s">
        <v>86</v>
      </c>
      <c r="F7" s="134"/>
      <c r="G7" s="135"/>
      <c r="H7" s="136"/>
      <c r="I7" s="136"/>
      <c r="J7" s="136"/>
      <c r="K7" s="136"/>
      <c r="L7" s="136"/>
      <c r="M7" s="137"/>
      <c r="N7" s="66" t="s">
        <v>90</v>
      </c>
      <c r="O7" s="135"/>
      <c r="P7" s="136"/>
      <c r="Q7" s="136"/>
      <c r="R7" s="136"/>
      <c r="S7" s="136"/>
      <c r="T7" s="136"/>
      <c r="U7" s="137"/>
      <c r="Y7" s="142">
        <f>SUM(Y3:Y4)</f>
        <v>2</v>
      </c>
      <c r="Z7" s="142"/>
      <c r="AB7" t="s">
        <v>33</v>
      </c>
      <c r="AC7" s="69" t="str">
        <f t="shared" ref="AC7" si="0">IF(G10="","",IF(LEN(G10)=7,G10,IF(LEN(G10)=6,"1"&amp;G10,IF(LEN(G10)=5,"10"&amp;G10,IF(LEN(G10)=4,"100"&amp;G10)))))</f>
        <v/>
      </c>
      <c r="AD7" s="69" t="str">
        <f t="shared" ref="AD7" si="1">IF(O10="","",IF(LEN(O10)=7,O10,IF(LEN(O10)=6,"1"&amp;O10,IF(LEN(O10)=5,"10"&amp;O10,IF(LEN(O10)=4,"100"&amp;O10)))))</f>
        <v/>
      </c>
    </row>
    <row r="8" spans="3:30" x14ac:dyDescent="0.4">
      <c r="C8" s="89"/>
      <c r="D8" s="90"/>
      <c r="E8" s="133" t="s">
        <v>87</v>
      </c>
      <c r="F8" s="134"/>
      <c r="G8" s="135"/>
      <c r="H8" s="136"/>
      <c r="I8" s="136"/>
      <c r="J8" s="136"/>
      <c r="K8" s="136"/>
      <c r="L8" s="136"/>
      <c r="M8" s="137"/>
      <c r="N8" s="66" t="s">
        <v>90</v>
      </c>
      <c r="O8" s="135"/>
      <c r="P8" s="136"/>
      <c r="Q8" s="136"/>
      <c r="R8" s="136"/>
      <c r="S8" s="136"/>
      <c r="T8" s="136"/>
      <c r="U8" s="137"/>
      <c r="Y8" s="33" t="str">
        <f>IF(Y7=0,"","届出人(")</f>
        <v>届出人(</v>
      </c>
      <c r="Z8" t="str">
        <f>IF(Y3=0,"","住所")&amp;IF(Y4=0,"",IF(Y3=0,"氏名",",氏名"))</f>
        <v>住所,氏名</v>
      </c>
      <c r="AA8" t="str">
        <f>IF(Y7=0,"",")")</f>
        <v>)</v>
      </c>
    </row>
    <row r="9" spans="3:30" x14ac:dyDescent="0.4">
      <c r="C9" s="89"/>
      <c r="D9" s="90"/>
      <c r="E9" s="133" t="s">
        <v>88</v>
      </c>
      <c r="F9" s="134"/>
      <c r="G9" s="135"/>
      <c r="H9" s="136"/>
      <c r="I9" s="136"/>
      <c r="J9" s="136"/>
      <c r="K9" s="136"/>
      <c r="L9" s="136"/>
      <c r="M9" s="137"/>
      <c r="N9" s="66" t="s">
        <v>90</v>
      </c>
      <c r="O9" s="135"/>
      <c r="P9" s="136"/>
      <c r="Q9" s="136"/>
      <c r="R9" s="136"/>
      <c r="S9" s="136"/>
      <c r="T9" s="136"/>
      <c r="U9" s="137"/>
      <c r="Y9" s="142">
        <f>SUM(Y5:Z5)</f>
        <v>2</v>
      </c>
      <c r="Z9" s="142"/>
    </row>
    <row r="10" spans="3:30" x14ac:dyDescent="0.4">
      <c r="C10" s="91"/>
      <c r="D10" s="92"/>
      <c r="E10" s="133" t="s">
        <v>89</v>
      </c>
      <c r="F10" s="134"/>
      <c r="G10" s="135"/>
      <c r="H10" s="136"/>
      <c r="I10" s="136"/>
      <c r="J10" s="136"/>
      <c r="K10" s="136"/>
      <c r="L10" s="136"/>
      <c r="M10" s="137"/>
      <c r="N10" s="66" t="s">
        <v>90</v>
      </c>
      <c r="O10" s="135"/>
      <c r="P10" s="136"/>
      <c r="Q10" s="136"/>
      <c r="R10" s="136"/>
      <c r="S10" s="136"/>
      <c r="T10" s="136"/>
      <c r="U10" s="137"/>
      <c r="Y10" s="115" t="str">
        <f>IF(Y9=0,"",IF(Y7=0,"装置設置場所",",装置設置場所"))</f>
        <v>,装置設置場所</v>
      </c>
      <c r="Z10" s="115"/>
      <c r="AB10" t="s">
        <v>35</v>
      </c>
    </row>
    <row r="11" spans="3:30" x14ac:dyDescent="0.4">
      <c r="C11" s="116" t="s">
        <v>54</v>
      </c>
      <c r="D11" s="34" t="s">
        <v>4</v>
      </c>
      <c r="E11" s="141"/>
      <c r="F11" s="141"/>
      <c r="G11" s="141"/>
      <c r="H11" s="141"/>
      <c r="I11" s="141"/>
      <c r="J11" s="141"/>
      <c r="K11" s="141"/>
      <c r="L11" s="141"/>
      <c r="M11" s="141"/>
      <c r="N11" s="141"/>
      <c r="O11" s="141"/>
      <c r="P11" s="141"/>
      <c r="Q11" s="141"/>
      <c r="R11" s="141"/>
      <c r="S11" s="141"/>
      <c r="T11" s="141"/>
      <c r="U11" s="141"/>
      <c r="Y11">
        <f t="shared" ref="Y11:Y26" si="2">IF(E11="",1,0)</f>
        <v>1</v>
      </c>
      <c r="AB11" t="s">
        <v>36</v>
      </c>
    </row>
    <row r="12" spans="3:30" x14ac:dyDescent="0.4">
      <c r="C12" s="117"/>
      <c r="D12" s="34" t="s">
        <v>55</v>
      </c>
      <c r="E12" s="130"/>
      <c r="F12" s="130"/>
      <c r="G12" s="130"/>
      <c r="H12" s="130"/>
      <c r="I12" s="130"/>
      <c r="J12" s="130"/>
      <c r="K12" s="130"/>
      <c r="L12" s="130"/>
      <c r="M12" s="130"/>
      <c r="N12" s="130"/>
      <c r="O12" s="130"/>
      <c r="P12" s="130"/>
      <c r="Q12" s="130"/>
      <c r="R12" s="130"/>
      <c r="S12" s="130"/>
      <c r="T12" s="130"/>
      <c r="U12" s="130"/>
      <c r="V12" t="s">
        <v>94</v>
      </c>
      <c r="Y12">
        <f t="shared" si="2"/>
        <v>1</v>
      </c>
      <c r="AB12" t="s">
        <v>37</v>
      </c>
    </row>
    <row r="13" spans="3:30" x14ac:dyDescent="0.4">
      <c r="C13" s="117"/>
      <c r="D13" s="34" t="s">
        <v>13</v>
      </c>
      <c r="E13" s="130"/>
      <c r="F13" s="130"/>
      <c r="G13" s="130"/>
      <c r="H13" s="130"/>
      <c r="I13" s="130"/>
      <c r="J13" s="130"/>
      <c r="K13" s="130"/>
      <c r="L13" s="130"/>
      <c r="M13" s="130"/>
      <c r="N13" s="130"/>
      <c r="O13" s="130"/>
      <c r="P13" s="130"/>
      <c r="Q13" s="130"/>
      <c r="R13" s="130"/>
      <c r="S13" s="130"/>
      <c r="T13" s="130"/>
      <c r="U13" s="130"/>
      <c r="V13" t="s">
        <v>93</v>
      </c>
      <c r="Y13">
        <f t="shared" si="2"/>
        <v>1</v>
      </c>
      <c r="AB13" t="s">
        <v>33</v>
      </c>
    </row>
    <row r="14" spans="3:30" x14ac:dyDescent="0.4">
      <c r="C14" s="118"/>
      <c r="D14" s="34" t="s">
        <v>56</v>
      </c>
      <c r="E14" s="135"/>
      <c r="F14" s="136"/>
      <c r="G14" s="136"/>
      <c r="H14" s="136"/>
      <c r="I14" s="136"/>
      <c r="J14" s="137"/>
      <c r="K14" s="36" t="s">
        <v>64</v>
      </c>
      <c r="L14" s="135"/>
      <c r="M14" s="136"/>
      <c r="N14" s="136"/>
      <c r="O14" s="137"/>
      <c r="P14" s="36" t="s">
        <v>63</v>
      </c>
      <c r="Q14" s="135"/>
      <c r="R14" s="136"/>
      <c r="S14" s="136"/>
      <c r="T14" s="137"/>
      <c r="U14" s="68"/>
      <c r="Y14" s="142">
        <f>SUM(Y11:Y13)</f>
        <v>3</v>
      </c>
      <c r="Z14" s="142"/>
    </row>
    <row r="15" spans="3:30" x14ac:dyDescent="0.4">
      <c r="C15" s="116" t="s">
        <v>57</v>
      </c>
      <c r="D15" s="34" t="s">
        <v>4</v>
      </c>
      <c r="E15" s="106" t="s">
        <v>117</v>
      </c>
      <c r="F15" s="106"/>
      <c r="G15" s="106"/>
      <c r="H15" s="106"/>
      <c r="I15" s="106"/>
      <c r="J15" s="106"/>
      <c r="K15" s="106"/>
      <c r="L15" s="106"/>
      <c r="M15" s="106"/>
      <c r="N15" s="106"/>
      <c r="O15" s="106"/>
      <c r="P15" s="106"/>
      <c r="Q15" s="106"/>
      <c r="R15" s="106"/>
      <c r="S15" s="106"/>
      <c r="T15" s="106"/>
      <c r="U15" s="106"/>
      <c r="Y15" s="33" t="str">
        <f>IF(Y14=0,"",IF(AND(Y7=0,Y9=0),"新所有者(",",新所有者("))</f>
        <v>,新所有者(</v>
      </c>
      <c r="Z15" s="43" t="str">
        <f>IF(Y11=0,"","住所")&amp;IF(Y12=0,"",IF(Y11=0,"フリガナ",",フリガナ"))&amp;IF(Y13=0,"",IF(AND(Y11=0,Y12=0),"氏名",",氏名"))</f>
        <v>住所,フリガナ,氏名</v>
      </c>
      <c r="AA15" t="str">
        <f>IF(Y14=0,"",")")</f>
        <v>)</v>
      </c>
      <c r="AB15" t="s">
        <v>72</v>
      </c>
    </row>
    <row r="16" spans="3:30" x14ac:dyDescent="0.4">
      <c r="C16" s="117"/>
      <c r="D16" s="34" t="s">
        <v>55</v>
      </c>
      <c r="E16" s="106" t="s">
        <v>117</v>
      </c>
      <c r="F16" s="106"/>
      <c r="G16" s="106"/>
      <c r="H16" s="106"/>
      <c r="I16" s="106"/>
      <c r="J16" s="106"/>
      <c r="K16" s="106"/>
      <c r="L16" s="106"/>
      <c r="M16" s="106"/>
      <c r="N16" s="106"/>
      <c r="O16" s="106"/>
      <c r="P16" s="106"/>
      <c r="Q16" s="106"/>
      <c r="R16" s="106"/>
      <c r="S16" s="106"/>
      <c r="T16" s="106"/>
      <c r="U16" s="106"/>
      <c r="Y16" t="str">
        <f>IF(OR(AND($E$26="印鑑証明書",E15="印鑑証明を使用する場合、入力必須"),AND($E$26="印鑑証明書",E15="")),1,"")</f>
        <v/>
      </c>
      <c r="AB16" t="s">
        <v>73</v>
      </c>
    </row>
    <row r="17" spans="3:28" x14ac:dyDescent="0.4">
      <c r="C17" s="118"/>
      <c r="D17" s="34" t="s">
        <v>13</v>
      </c>
      <c r="E17" s="106" t="s">
        <v>117</v>
      </c>
      <c r="F17" s="106"/>
      <c r="G17" s="106"/>
      <c r="H17" s="106"/>
      <c r="I17" s="106"/>
      <c r="J17" s="106"/>
      <c r="K17" s="106"/>
      <c r="L17" s="106"/>
      <c r="M17" s="106"/>
      <c r="N17" s="106"/>
      <c r="O17" s="106"/>
      <c r="P17" s="106"/>
      <c r="Q17" s="106"/>
      <c r="R17" s="106"/>
      <c r="S17" s="106"/>
      <c r="T17" s="106"/>
      <c r="U17" s="106"/>
      <c r="Y17" t="str">
        <f>IF(OR(AND($E$26="印鑑証明書",E16="印鑑証明を使用する場合、入力必須"),AND($E$26="印鑑証明書",E16="")),1,"")</f>
        <v/>
      </c>
    </row>
    <row r="18" spans="3:28" x14ac:dyDescent="0.4">
      <c r="C18" s="113" t="s">
        <v>67</v>
      </c>
      <c r="D18" s="114"/>
      <c r="E18" s="119"/>
      <c r="F18" s="120"/>
      <c r="G18" s="120"/>
      <c r="H18" s="120"/>
      <c r="I18" s="120"/>
      <c r="J18" s="121"/>
      <c r="K18" s="113" t="s">
        <v>68</v>
      </c>
      <c r="L18" s="127"/>
      <c r="M18" s="127"/>
      <c r="N18" s="114"/>
      <c r="O18" s="120"/>
      <c r="P18" s="120"/>
      <c r="Q18" s="120"/>
      <c r="R18" s="120"/>
      <c r="S18" s="120"/>
      <c r="T18" s="120"/>
      <c r="U18" s="121"/>
      <c r="Y18" t="str">
        <f>IF(OR(AND($E$26="印鑑証明書",E17="印鑑証明を使用する場合、入力必須"),AND($E$26="印鑑証明書",E17="")),1,"")</f>
        <v/>
      </c>
      <c r="AB18" t="s">
        <v>76</v>
      </c>
    </row>
    <row r="19" spans="3:28" x14ac:dyDescent="0.4">
      <c r="C19" s="113" t="s">
        <v>69</v>
      </c>
      <c r="D19" s="114"/>
      <c r="E19" s="104"/>
      <c r="F19" s="128"/>
      <c r="G19" s="128"/>
      <c r="H19" s="105"/>
      <c r="AB19" t="s">
        <v>77</v>
      </c>
    </row>
    <row r="20" spans="3:28" x14ac:dyDescent="0.4">
      <c r="C20" s="113" t="s">
        <v>66</v>
      </c>
      <c r="D20" s="114"/>
      <c r="E20" s="94"/>
      <c r="F20" s="95"/>
      <c r="G20" s="96"/>
      <c r="H20" s="65" t="s">
        <v>19</v>
      </c>
      <c r="I20" s="115" t="s">
        <v>18</v>
      </c>
      <c r="J20" s="115"/>
      <c r="K20" s="104"/>
      <c r="L20" s="105"/>
      <c r="M20" s="66" t="s">
        <v>62</v>
      </c>
      <c r="Y20" s="33" t="str">
        <f>IF(Y25=0,"",IF(AND(Y7=0,Y9=0,Y14=0),"変更理由",",変更理由"))</f>
        <v>,変更理由</v>
      </c>
      <c r="AB20" t="s">
        <v>78</v>
      </c>
    </row>
    <row r="21" spans="3:28" x14ac:dyDescent="0.4">
      <c r="C21" s="87" t="s">
        <v>58</v>
      </c>
      <c r="D21" s="34" t="s">
        <v>60</v>
      </c>
      <c r="E21" s="97"/>
      <c r="F21" s="97"/>
      <c r="G21" s="97"/>
      <c r="H21" s="65" t="s">
        <v>65</v>
      </c>
      <c r="I21" s="115" t="s">
        <v>59</v>
      </c>
      <c r="J21" s="115"/>
      <c r="K21" s="104"/>
      <c r="L21" s="105"/>
      <c r="M21" s="66" t="s">
        <v>23</v>
      </c>
      <c r="Y21" s="33" t="str">
        <f>IF(Z25=0,"",IF(AND(Y7=0,Y9=0,Y14=0,Y25=0),"その他の理由",",その他の理由"))</f>
        <v/>
      </c>
      <c r="AB21" t="s">
        <v>79</v>
      </c>
    </row>
    <row r="22" spans="3:28" x14ac:dyDescent="0.4">
      <c r="C22" s="89"/>
      <c r="D22" s="34" t="s">
        <v>61</v>
      </c>
      <c r="E22" s="98"/>
      <c r="F22" s="99"/>
      <c r="G22" s="100"/>
      <c r="H22" s="65" t="s">
        <v>65</v>
      </c>
      <c r="I22" s="115" t="s">
        <v>59</v>
      </c>
      <c r="J22" s="115"/>
      <c r="K22" s="104"/>
      <c r="L22" s="105"/>
      <c r="M22" s="66" t="s">
        <v>23</v>
      </c>
      <c r="Y22" s="33" t="str">
        <f>IF(Y26=0,"",IF(AND(Y7=0,Y9=0,Y14=0,Y25=0,Z25=0),"提出書類",",提出書類"))</f>
        <v>,提出書類</v>
      </c>
      <c r="AB22" t="s">
        <v>80</v>
      </c>
    </row>
    <row r="23" spans="3:28" x14ac:dyDescent="0.4">
      <c r="C23" s="89"/>
      <c r="D23" s="35" t="s">
        <v>91</v>
      </c>
      <c r="E23" s="98"/>
      <c r="F23" s="99"/>
      <c r="G23" s="100"/>
      <c r="H23" s="65" t="s">
        <v>65</v>
      </c>
      <c r="I23" s="115" t="s">
        <v>59</v>
      </c>
      <c r="J23" s="115"/>
      <c r="K23" s="104"/>
      <c r="L23" s="105"/>
      <c r="M23" s="66" t="s">
        <v>23</v>
      </c>
      <c r="Y23" s="33" t="str">
        <f>IF(Z26=0,"",IF(AND(Y8=0,Y10=0,Y15=0,Y25=0,Z25=0,Y26=0),"その他の理由",",その他の理由"))</f>
        <v/>
      </c>
      <c r="AB23" t="s">
        <v>81</v>
      </c>
    </row>
    <row r="24" spans="3:28" x14ac:dyDescent="0.4">
      <c r="C24" s="91"/>
      <c r="D24" s="35" t="s">
        <v>92</v>
      </c>
      <c r="E24" s="98"/>
      <c r="F24" s="99"/>
      <c r="G24" s="100"/>
      <c r="H24" s="65" t="s">
        <v>65</v>
      </c>
      <c r="I24" s="115" t="s">
        <v>59</v>
      </c>
      <c r="J24" s="115"/>
      <c r="K24" s="104"/>
      <c r="L24" s="105"/>
      <c r="M24" s="66" t="s">
        <v>23</v>
      </c>
      <c r="Y24" s="33" t="str">
        <f>IF(OR(E26&lt;&gt;"印鑑証明書",Y27=0,SUM(Y16:Y18)=0),"",IF(AND(E26="印鑑証明書",OR(E15="",E16="",E17=""),SUM(Y7,Y9,Y14,Y25,Y26,Z25,Z26)=0),"旧所有者情報",",旧所有者情報"))</f>
        <v/>
      </c>
      <c r="AB24" t="s">
        <v>82</v>
      </c>
    </row>
    <row r="25" spans="3:28" x14ac:dyDescent="0.4">
      <c r="C25" s="113" t="s">
        <v>70</v>
      </c>
      <c r="D25" s="114"/>
      <c r="E25" s="125"/>
      <c r="F25" s="125"/>
      <c r="G25" s="126"/>
      <c r="H25" s="126"/>
      <c r="I25" s="126"/>
      <c r="J25" s="126"/>
      <c r="K25" s="101" t="s">
        <v>128</v>
      </c>
      <c r="L25" s="102"/>
      <c r="M25" s="102"/>
      <c r="N25" s="102"/>
      <c r="O25" s="102"/>
      <c r="P25" s="103"/>
      <c r="Q25" s="93"/>
      <c r="R25" s="93"/>
      <c r="S25" s="93"/>
      <c r="T25" s="93"/>
      <c r="U25" s="93"/>
      <c r="Y25">
        <f>IF(E25="",1,0)</f>
        <v>1</v>
      </c>
      <c r="Z25">
        <f>IF(AND(E25="その他",Q25=""),1,0)</f>
        <v>0</v>
      </c>
      <c r="AB25" t="s">
        <v>83</v>
      </c>
    </row>
    <row r="26" spans="3:28" x14ac:dyDescent="0.4">
      <c r="C26" s="113" t="s">
        <v>71</v>
      </c>
      <c r="D26" s="114"/>
      <c r="E26" s="125"/>
      <c r="F26" s="125"/>
      <c r="G26" s="126"/>
      <c r="H26" s="126"/>
      <c r="I26" s="126"/>
      <c r="J26" s="126"/>
      <c r="K26" s="101" t="s">
        <v>128</v>
      </c>
      <c r="L26" s="102"/>
      <c r="M26" s="102"/>
      <c r="N26" s="102"/>
      <c r="O26" s="102"/>
      <c r="P26" s="103"/>
      <c r="Q26" s="93"/>
      <c r="R26" s="93"/>
      <c r="S26" s="93"/>
      <c r="T26" s="93"/>
      <c r="U26" s="93"/>
      <c r="Y26">
        <f t="shared" si="2"/>
        <v>1</v>
      </c>
      <c r="Z26">
        <f>IF(AND(E26="その他",Q26=""),1,0)</f>
        <v>0</v>
      </c>
      <c r="AB26" t="s">
        <v>84</v>
      </c>
    </row>
    <row r="27" spans="3:28" x14ac:dyDescent="0.4">
      <c r="Y27" s="142">
        <f>SUM(Y3:Z23,Y25:Z26)</f>
        <v>16</v>
      </c>
      <c r="Z27" s="142"/>
      <c r="AB27" t="s">
        <v>85</v>
      </c>
    </row>
    <row r="28" spans="3:28" x14ac:dyDescent="0.4">
      <c r="C28" s="138" t="str">
        <f>IF(Y27=0,"入力済","入力必須項目の"&amp;Y8&amp;Z8&amp;AA8&amp;Y10&amp;Y15&amp;Z15&amp;AA15&amp;Y20&amp;Y21&amp;Y22&amp;Y23&amp;Y24&amp;"が未入力です。")</f>
        <v>入力必須項目の届出人(住所,氏名),装置設置場所,新所有者(住所,フリガナ,氏名),変更理由,提出書類が未入力です。</v>
      </c>
      <c r="D28" s="139"/>
      <c r="E28" s="139"/>
      <c r="F28" s="139"/>
      <c r="G28" s="139"/>
      <c r="H28" s="139"/>
      <c r="I28" s="139"/>
      <c r="J28" s="139"/>
      <c r="K28" s="139"/>
      <c r="L28" s="139"/>
      <c r="M28" s="139"/>
      <c r="N28" s="139"/>
      <c r="O28" s="139"/>
      <c r="P28" s="139"/>
      <c r="Q28" s="139"/>
      <c r="R28" s="139"/>
      <c r="S28" s="139"/>
      <c r="T28" s="139"/>
      <c r="U28" s="139"/>
      <c r="V28" s="140"/>
      <c r="W28" s="42"/>
    </row>
    <row r="29" spans="3:28" ht="18" customHeight="1" x14ac:dyDescent="0.4">
      <c r="C29" s="107" t="s">
        <v>115</v>
      </c>
      <c r="D29" s="108"/>
      <c r="E29" s="108"/>
      <c r="F29" s="108"/>
      <c r="G29" s="108"/>
      <c r="H29" s="108"/>
      <c r="I29" s="108"/>
      <c r="J29" s="108"/>
      <c r="K29" s="108"/>
      <c r="L29" s="108"/>
      <c r="M29" s="108"/>
      <c r="N29" s="108"/>
      <c r="O29" s="108"/>
      <c r="P29" s="108"/>
      <c r="Q29" s="108"/>
      <c r="R29" s="108"/>
      <c r="S29" s="108"/>
      <c r="T29" s="108"/>
      <c r="U29" s="108"/>
      <c r="V29" s="109"/>
      <c r="AB29">
        <v>13</v>
      </c>
    </row>
    <row r="30" spans="3:28" ht="19.5" thickBot="1" x14ac:dyDescent="0.45">
      <c r="C30" s="110"/>
      <c r="D30" s="111"/>
      <c r="E30" s="111"/>
      <c r="F30" s="111"/>
      <c r="G30" s="111"/>
      <c r="H30" s="111"/>
      <c r="I30" s="111"/>
      <c r="J30" s="111"/>
      <c r="K30" s="111"/>
      <c r="L30" s="111"/>
      <c r="M30" s="111"/>
      <c r="N30" s="111"/>
      <c r="O30" s="111"/>
      <c r="P30" s="111"/>
      <c r="Q30" s="111"/>
      <c r="R30" s="111"/>
      <c r="S30" s="111"/>
      <c r="T30" s="111"/>
      <c r="U30" s="111"/>
      <c r="V30" s="112"/>
      <c r="AB30">
        <v>20</v>
      </c>
    </row>
    <row r="31" spans="3:28" x14ac:dyDescent="0.4">
      <c r="AB31">
        <v>25</v>
      </c>
    </row>
    <row r="32" spans="3:28" x14ac:dyDescent="0.4">
      <c r="AB32">
        <v>40</v>
      </c>
    </row>
    <row r="33" spans="28:28" x14ac:dyDescent="0.4">
      <c r="AB33">
        <v>50</v>
      </c>
    </row>
    <row r="34" spans="28:28" x14ac:dyDescent="0.4">
      <c r="AB34">
        <v>75</v>
      </c>
    </row>
    <row r="35" spans="28:28" x14ac:dyDescent="0.4">
      <c r="AB35">
        <v>100</v>
      </c>
    </row>
    <row r="36" spans="28:28" x14ac:dyDescent="0.4">
      <c r="AB36">
        <v>150</v>
      </c>
    </row>
    <row r="37" spans="28:28" x14ac:dyDescent="0.4">
      <c r="AB37">
        <v>200</v>
      </c>
    </row>
  </sheetData>
  <sheetProtection algorithmName="SHA-512" hashValue="3t1sVSMYwhY4Xeih/AFUW74Vr+pHrOHgvrmQatzmkgqBYhjfeqnmWfkocuTq5TQw+mc947eceFW4p6GU2tRbvw==" saltValue="WX84fhUGJ/0WS/4HgD44eg==" spinCount="100000" sheet="1" objects="1" scenarios="1"/>
  <mergeCells count="73">
    <mergeCell ref="Y27:Z27"/>
    <mergeCell ref="E3:U3"/>
    <mergeCell ref="E4:U4"/>
    <mergeCell ref="G7:M7"/>
    <mergeCell ref="O7:U7"/>
    <mergeCell ref="E6:M6"/>
    <mergeCell ref="N6:U6"/>
    <mergeCell ref="Y7:Z7"/>
    <mergeCell ref="Y9:Z9"/>
    <mergeCell ref="Y10:Z10"/>
    <mergeCell ref="Y14:Z14"/>
    <mergeCell ref="O10:U10"/>
    <mergeCell ref="C28:V28"/>
    <mergeCell ref="E11:U11"/>
    <mergeCell ref="E12:U12"/>
    <mergeCell ref="O18:U18"/>
    <mergeCell ref="C19:D19"/>
    <mergeCell ref="C20:D20"/>
    <mergeCell ref="C25:D25"/>
    <mergeCell ref="C21:C24"/>
    <mergeCell ref="I23:J23"/>
    <mergeCell ref="I24:J24"/>
    <mergeCell ref="E16:U16"/>
    <mergeCell ref="E14:J14"/>
    <mergeCell ref="L14:O14"/>
    <mergeCell ref="Q14:T14"/>
    <mergeCell ref="C5:D5"/>
    <mergeCell ref="E2:I2"/>
    <mergeCell ref="E13:U13"/>
    <mergeCell ref="E15:U15"/>
    <mergeCell ref="C3:C4"/>
    <mergeCell ref="G5:H5"/>
    <mergeCell ref="E5:F5"/>
    <mergeCell ref="E7:F7"/>
    <mergeCell ref="E8:F8"/>
    <mergeCell ref="E9:F9"/>
    <mergeCell ref="E10:F10"/>
    <mergeCell ref="G8:M8"/>
    <mergeCell ref="G9:M9"/>
    <mergeCell ref="G10:M10"/>
    <mergeCell ref="O8:U8"/>
    <mergeCell ref="O9:U9"/>
    <mergeCell ref="C29:V30"/>
    <mergeCell ref="C26:D26"/>
    <mergeCell ref="C2:D2"/>
    <mergeCell ref="C11:C14"/>
    <mergeCell ref="C15:C17"/>
    <mergeCell ref="E18:J18"/>
    <mergeCell ref="J5:U5"/>
    <mergeCell ref="E26:J26"/>
    <mergeCell ref="I20:J20"/>
    <mergeCell ref="I21:J21"/>
    <mergeCell ref="K18:N18"/>
    <mergeCell ref="C18:D18"/>
    <mergeCell ref="I22:J22"/>
    <mergeCell ref="E25:J25"/>
    <mergeCell ref="E19:H19"/>
    <mergeCell ref="K20:L20"/>
    <mergeCell ref="C6:D10"/>
    <mergeCell ref="Q25:U25"/>
    <mergeCell ref="Q26:U26"/>
    <mergeCell ref="E20:G20"/>
    <mergeCell ref="E21:G21"/>
    <mergeCell ref="E22:G22"/>
    <mergeCell ref="E23:G23"/>
    <mergeCell ref="E24:G24"/>
    <mergeCell ref="K25:P25"/>
    <mergeCell ref="K26:P26"/>
    <mergeCell ref="K21:L21"/>
    <mergeCell ref="K22:L22"/>
    <mergeCell ref="K23:L23"/>
    <mergeCell ref="K24:L24"/>
    <mergeCell ref="E17:U17"/>
  </mergeCells>
  <phoneticPr fontId="1"/>
  <conditionalFormatting sqref="Q25">
    <cfRule type="expression" dxfId="7" priority="4">
      <formula>$E$25="その他"</formula>
    </cfRule>
  </conditionalFormatting>
  <conditionalFormatting sqref="Q26">
    <cfRule type="expression" dxfId="6" priority="3">
      <formula>$E$26="その他"</formula>
    </cfRule>
  </conditionalFormatting>
  <conditionalFormatting sqref="C28 V28">
    <cfRule type="expression" dxfId="5" priority="2">
      <formula>$Y$27&gt;0</formula>
    </cfRule>
  </conditionalFormatting>
  <conditionalFormatting sqref="E15:U17">
    <cfRule type="expression" dxfId="4" priority="1">
      <formula>$E$26="印鑑証明書"</formula>
    </cfRule>
  </conditionalFormatting>
  <dataValidations count="9">
    <dataValidation type="list" allowBlank="1" showInputMessage="1" showErrorMessage="1" sqref="E26:J26" xr:uid="{2E156254-BCD3-43EC-BAC1-10475570212E}">
      <formula1>$AB$10:$AB$13</formula1>
    </dataValidation>
    <dataValidation type="list" allowBlank="1" showInputMessage="1" showErrorMessage="1" sqref="E19:F19" xr:uid="{D3D70D23-155D-4738-A740-6AAB275CB90C}">
      <formula1>$AB$15:$AB$16</formula1>
    </dataValidation>
    <dataValidation type="list" allowBlank="1" showInputMessage="1" showErrorMessage="1" sqref="G5" xr:uid="{EF624CEC-680C-468A-9C8B-5B649CF87EF5}">
      <formula1>$AB$18:$AB$27</formula1>
    </dataValidation>
    <dataValidation type="list" allowBlank="1" showInputMessage="1" showErrorMessage="1" sqref="E21:F24" xr:uid="{3FB26AF9-754B-42FF-9A4A-AF56F37703A1}">
      <formula1>$AB$29:$AB$37</formula1>
    </dataValidation>
    <dataValidation type="textLength" allowBlank="1" showInputMessage="1" showErrorMessage="1" error="4桁以上7桁以内で入力してください。" sqref="G7:M10 O7:U10" xr:uid="{18486A13-9B96-4899-AC0A-F1429C131C54}">
      <formula1>4</formula1>
      <formula2>7</formula2>
    </dataValidation>
    <dataValidation type="textLength" allowBlank="1" showInputMessage="1" showErrorMessage="1" error="６桁以内で入力してください。" sqref="E14:J14" xr:uid="{FEACB069-EAF9-43EF-9BFE-0E828D53CAE5}">
      <formula1>0</formula1>
      <formula2>6</formula2>
    </dataValidation>
    <dataValidation type="textLength" allowBlank="1" showInputMessage="1" showErrorMessage="1" error="4桁以内で入力してください。" sqref="L14:O14" xr:uid="{7592B63E-3FFB-4330-A324-8CC419961DE4}">
      <formula1>0</formula1>
      <formula2>4</formula2>
    </dataValidation>
    <dataValidation type="textLength" allowBlank="1" showInputMessage="1" showErrorMessage="1" error="４桁以内で入力してください。" sqref="Q14:T14" xr:uid="{95A05A1E-F75C-4663-9EB5-0B3AEF7A712B}">
      <formula1>0</formula1>
      <formula2>4</formula2>
    </dataValidation>
    <dataValidation type="list" allowBlank="1" showInputMessage="1" showErrorMessage="1" sqref="E25:J25" xr:uid="{AEC9476A-19D6-44AC-A24B-84A8455BE1FD}">
      <formula1>$AB$5:$AB$7</formula1>
    </dataValidation>
  </dataValidations>
  <pageMargins left="0.70866141732283472" right="0.70866141732283472" top="0.74803149606299213" bottom="0.74803149606299213" header="0.31496062992125984" footer="0.31496062992125984"/>
  <pageSetup paperSize="9"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E737A-1B60-4148-AC06-CED96CD831D2}">
  <dimension ref="C1:AD37"/>
  <sheetViews>
    <sheetView showGridLines="0" zoomScaleNormal="100" workbookViewId="0">
      <selection activeCell="E11" sqref="E11:U11"/>
    </sheetView>
  </sheetViews>
  <sheetFormatPr defaultColWidth="8.625" defaultRowHeight="18.75" x14ac:dyDescent="0.4"/>
  <cols>
    <col min="1" max="1" width="3.25" style="76" customWidth="1"/>
    <col min="2" max="2" width="5.625" style="76" customWidth="1"/>
    <col min="3" max="3" width="9.375" style="76" customWidth="1"/>
    <col min="4" max="4" width="10.25" style="76" customWidth="1"/>
    <col min="5" max="20" width="4.75" style="76" customWidth="1"/>
    <col min="21" max="21" width="4" style="76" customWidth="1"/>
    <col min="22" max="22" width="8.625" style="76"/>
    <col min="23" max="23" width="12.875" style="76" customWidth="1"/>
    <col min="24" max="24" width="8.625" style="76"/>
    <col min="25" max="27" width="8.625" style="76" hidden="1" customWidth="1"/>
    <col min="28" max="28" width="28.125" style="76" hidden="1" customWidth="1"/>
    <col min="29" max="29" width="24.375" style="76" hidden="1" customWidth="1" collapsed="1"/>
    <col min="30" max="30" width="20.875" style="76" hidden="1" customWidth="1"/>
    <col min="31" max="16384" width="8.625" style="76"/>
  </cols>
  <sheetData>
    <row r="1" spans="3:30" ht="10.5" customHeight="1" x14ac:dyDescent="0.4"/>
    <row r="2" spans="3:30" x14ac:dyDescent="0.4">
      <c r="C2" s="163" t="s">
        <v>51</v>
      </c>
      <c r="D2" s="163"/>
      <c r="E2" s="164">
        <f ca="1">TODAY()</f>
        <v>45622</v>
      </c>
      <c r="F2" s="164"/>
      <c r="G2" s="164"/>
      <c r="H2" s="164"/>
      <c r="I2" s="164"/>
    </row>
    <row r="3" spans="3:30" x14ac:dyDescent="0.4">
      <c r="C3" s="165" t="s">
        <v>52</v>
      </c>
      <c r="D3" s="77" t="s">
        <v>4</v>
      </c>
      <c r="E3" s="289" t="s">
        <v>131</v>
      </c>
      <c r="F3" s="289"/>
      <c r="G3" s="290"/>
      <c r="H3" s="290"/>
      <c r="I3" s="290"/>
      <c r="J3" s="290"/>
      <c r="K3" s="290"/>
      <c r="L3" s="290"/>
      <c r="M3" s="290"/>
      <c r="N3" s="290"/>
      <c r="O3" s="290"/>
      <c r="P3" s="290"/>
      <c r="Q3" s="290"/>
      <c r="R3" s="290"/>
      <c r="S3" s="290"/>
      <c r="T3" s="290"/>
      <c r="U3" s="290"/>
      <c r="W3" s="78" t="s">
        <v>74</v>
      </c>
      <c r="Y3" s="76">
        <f>IF(E3="",1,0)</f>
        <v>0</v>
      </c>
      <c r="AC3" s="79" t="str">
        <f>IF(G7="","",IF(LEN(G7)=7,G7,IF(LEN(G7)=6,"1"&amp;G7,IF(LEN(G7)=5,"10"&amp;G7,IF(LEN(G7)=4,"100"&amp;G7)))))</f>
        <v>××××001</v>
      </c>
      <c r="AD3" s="79" t="str">
        <f>IF(O7="","",IF(LEN(O7)=7,O7,IF(LEN(O7)=6,"1"&amp;O7,IF(LEN(O7)=5,"10"&amp;O7,IF(LEN(O7)=4,"100"&amp;O7)))))</f>
        <v>××××012</v>
      </c>
    </row>
    <row r="4" spans="3:30" x14ac:dyDescent="0.4">
      <c r="C4" s="166"/>
      <c r="D4" s="77" t="s">
        <v>5</v>
      </c>
      <c r="E4" s="289" t="s">
        <v>132</v>
      </c>
      <c r="F4" s="289"/>
      <c r="G4" s="290"/>
      <c r="H4" s="290"/>
      <c r="I4" s="290"/>
      <c r="J4" s="290"/>
      <c r="K4" s="290"/>
      <c r="L4" s="290"/>
      <c r="M4" s="290"/>
      <c r="N4" s="290"/>
      <c r="O4" s="290"/>
      <c r="P4" s="290"/>
      <c r="Q4" s="290"/>
      <c r="R4" s="290"/>
      <c r="S4" s="290"/>
      <c r="T4" s="290"/>
      <c r="U4" s="290"/>
      <c r="W4" s="80" t="s">
        <v>75</v>
      </c>
      <c r="Y4" s="76">
        <f>IF(E4="",1,0)</f>
        <v>0</v>
      </c>
      <c r="AC4" s="79" t="str">
        <f>IF(G8="","",IF(LEN(G8)=7,G8,IF(LEN(G8)=6,"1"&amp;G8,IF(LEN(G8)=5,"10"&amp;G8,IF(LEN(G8)=4,"100"&amp;G8)))))</f>
        <v>1△△△123</v>
      </c>
      <c r="AD4" s="79" t="str">
        <f>IF(O8="","",IF(LEN(O8)=7,O8,IF(LEN(O8)=6,"1"&amp;O8,IF(LEN(O8)=5,"10"&amp;O8,IF(LEN(O8)=4,"100"&amp;O8)))))</f>
        <v/>
      </c>
    </row>
    <row r="5" spans="3:30" x14ac:dyDescent="0.4">
      <c r="C5" s="146" t="s">
        <v>53</v>
      </c>
      <c r="D5" s="147"/>
      <c r="E5" s="146" t="s">
        <v>7</v>
      </c>
      <c r="F5" s="147"/>
      <c r="G5" s="291" t="s">
        <v>81</v>
      </c>
      <c r="H5" s="292"/>
      <c r="I5" s="77" t="s">
        <v>8</v>
      </c>
      <c r="J5" s="293" t="s">
        <v>129</v>
      </c>
      <c r="K5" s="294"/>
      <c r="L5" s="294"/>
      <c r="M5" s="294"/>
      <c r="N5" s="294"/>
      <c r="O5" s="294"/>
      <c r="P5" s="294"/>
      <c r="Q5" s="294"/>
      <c r="R5" s="294"/>
      <c r="S5" s="294"/>
      <c r="T5" s="294"/>
      <c r="U5" s="289"/>
      <c r="Y5" s="76">
        <f>IF(G5="",1,0)</f>
        <v>0</v>
      </c>
      <c r="Z5" s="76">
        <f>IF(J5="",1,0)</f>
        <v>0</v>
      </c>
      <c r="AB5" s="76" t="s">
        <v>105</v>
      </c>
      <c r="AC5" s="79" t="str">
        <f>IF(G9="","",IF(LEN(G9)=7,G9,IF(LEN(G9)=6,"1"&amp;G9,IF(LEN(G9)=5,"10"&amp;G9,IF(LEN(G9)=4,"100"&amp;G9)))))</f>
        <v/>
      </c>
      <c r="AD5" s="79" t="str">
        <f>IF(O9="","",IF(LEN(O9)=7,O9,IF(LEN(O9)=6,"1"&amp;O9,IF(LEN(O9)=5,"10"&amp;O9,IF(LEN(O9)=4,"100"&amp;O9)))))</f>
        <v/>
      </c>
    </row>
    <row r="6" spans="3:30" x14ac:dyDescent="0.4">
      <c r="C6" s="152" t="s">
        <v>6</v>
      </c>
      <c r="D6" s="153"/>
      <c r="E6" s="146" t="s">
        <v>141</v>
      </c>
      <c r="F6" s="148"/>
      <c r="G6" s="148"/>
      <c r="H6" s="148"/>
      <c r="I6" s="148"/>
      <c r="J6" s="148"/>
      <c r="K6" s="148"/>
      <c r="L6" s="148"/>
      <c r="M6" s="147"/>
      <c r="N6" s="149" t="s">
        <v>142</v>
      </c>
      <c r="O6" s="150"/>
      <c r="P6" s="150"/>
      <c r="Q6" s="150"/>
      <c r="R6" s="150"/>
      <c r="S6" s="150"/>
      <c r="T6" s="150"/>
      <c r="U6" s="151"/>
      <c r="AC6" s="79"/>
      <c r="AD6" s="79"/>
    </row>
    <row r="7" spans="3:30" x14ac:dyDescent="0.4">
      <c r="C7" s="154"/>
      <c r="D7" s="155"/>
      <c r="E7" s="158" t="s">
        <v>86</v>
      </c>
      <c r="F7" s="159"/>
      <c r="G7" s="286" t="s">
        <v>133</v>
      </c>
      <c r="H7" s="287"/>
      <c r="I7" s="287"/>
      <c r="J7" s="287"/>
      <c r="K7" s="287"/>
      <c r="L7" s="287"/>
      <c r="M7" s="288"/>
      <c r="N7" s="77" t="s">
        <v>90</v>
      </c>
      <c r="O7" s="286" t="s">
        <v>134</v>
      </c>
      <c r="P7" s="287"/>
      <c r="Q7" s="287"/>
      <c r="R7" s="287"/>
      <c r="S7" s="287"/>
      <c r="T7" s="287"/>
      <c r="U7" s="288"/>
      <c r="Y7" s="167">
        <f>SUM(Y3:Y4)</f>
        <v>0</v>
      </c>
      <c r="Z7" s="167"/>
      <c r="AB7" s="76" t="s">
        <v>32</v>
      </c>
      <c r="AC7" s="79" t="str">
        <f t="shared" ref="AC7" si="0">IF(G10="","",IF(LEN(G10)=7,G10,IF(LEN(G10)=6,"1"&amp;G10,IF(LEN(G10)=5,"10"&amp;G10,IF(LEN(G10)=4,"100"&amp;G10)))))</f>
        <v/>
      </c>
      <c r="AD7" s="79" t="str">
        <f t="shared" ref="AD7" si="1">IF(O10="","",IF(LEN(O10)=7,O10,IF(LEN(O10)=6,"1"&amp;O10,IF(LEN(O10)=5,"10"&amp;O10,IF(LEN(O10)=4,"100"&amp;O10)))))</f>
        <v/>
      </c>
    </row>
    <row r="8" spans="3:30" x14ac:dyDescent="0.4">
      <c r="C8" s="154"/>
      <c r="D8" s="155"/>
      <c r="E8" s="158" t="s">
        <v>87</v>
      </c>
      <c r="F8" s="159"/>
      <c r="G8" s="286" t="s">
        <v>135</v>
      </c>
      <c r="H8" s="287"/>
      <c r="I8" s="287"/>
      <c r="J8" s="287"/>
      <c r="K8" s="287"/>
      <c r="L8" s="287"/>
      <c r="M8" s="288"/>
      <c r="N8" s="77" t="s">
        <v>90</v>
      </c>
      <c r="O8" s="160"/>
      <c r="P8" s="161"/>
      <c r="Q8" s="161"/>
      <c r="R8" s="161"/>
      <c r="S8" s="161"/>
      <c r="T8" s="161"/>
      <c r="U8" s="162"/>
      <c r="Y8" s="81" t="str">
        <f>IF(Y7=0,"","届出人(")</f>
        <v/>
      </c>
      <c r="Z8" s="76" t="str">
        <f>IF(Y3=0,"","住所")&amp;IF(Y4=0,"",IF(Y3=0,"氏名",",氏名"))</f>
        <v/>
      </c>
      <c r="AA8" s="76" t="str">
        <f>IF(Y7=0,"",")")</f>
        <v/>
      </c>
      <c r="AB8" s="76" t="s">
        <v>33</v>
      </c>
    </row>
    <row r="9" spans="3:30" x14ac:dyDescent="0.4">
      <c r="C9" s="154"/>
      <c r="D9" s="155"/>
      <c r="E9" s="158" t="s">
        <v>88</v>
      </c>
      <c r="F9" s="159"/>
      <c r="G9" s="160"/>
      <c r="H9" s="161"/>
      <c r="I9" s="161"/>
      <c r="J9" s="161"/>
      <c r="K9" s="161"/>
      <c r="L9" s="161"/>
      <c r="M9" s="162"/>
      <c r="N9" s="77" t="s">
        <v>90</v>
      </c>
      <c r="O9" s="160"/>
      <c r="P9" s="161"/>
      <c r="Q9" s="161"/>
      <c r="R9" s="161"/>
      <c r="S9" s="161"/>
      <c r="T9" s="161"/>
      <c r="U9" s="162"/>
      <c r="Y9" s="167">
        <f>SUM(Y5:Z5)</f>
        <v>0</v>
      </c>
      <c r="Z9" s="167"/>
    </row>
    <row r="10" spans="3:30" x14ac:dyDescent="0.4">
      <c r="C10" s="156"/>
      <c r="D10" s="157"/>
      <c r="E10" s="158" t="s">
        <v>89</v>
      </c>
      <c r="F10" s="159"/>
      <c r="G10" s="160"/>
      <c r="H10" s="161"/>
      <c r="I10" s="161"/>
      <c r="J10" s="161"/>
      <c r="K10" s="161"/>
      <c r="L10" s="161"/>
      <c r="M10" s="162"/>
      <c r="N10" s="77" t="s">
        <v>90</v>
      </c>
      <c r="O10" s="160"/>
      <c r="P10" s="161"/>
      <c r="Q10" s="161"/>
      <c r="R10" s="161"/>
      <c r="S10" s="161"/>
      <c r="T10" s="161"/>
      <c r="U10" s="162"/>
      <c r="Y10" s="163" t="str">
        <f>IF(Y9=0,"",IF(Y7=0,"装置設置場所",",装置設置場所"))</f>
        <v/>
      </c>
      <c r="Z10" s="163"/>
      <c r="AB10" s="76" t="s">
        <v>35</v>
      </c>
    </row>
    <row r="11" spans="3:30" x14ac:dyDescent="0.4">
      <c r="C11" s="165" t="s">
        <v>54</v>
      </c>
      <c r="D11" s="77" t="s">
        <v>4</v>
      </c>
      <c r="E11" s="290" t="s">
        <v>136</v>
      </c>
      <c r="F11" s="290"/>
      <c r="G11" s="290"/>
      <c r="H11" s="290"/>
      <c r="I11" s="290"/>
      <c r="J11" s="290"/>
      <c r="K11" s="290"/>
      <c r="L11" s="290"/>
      <c r="M11" s="290"/>
      <c r="N11" s="290"/>
      <c r="O11" s="290"/>
      <c r="P11" s="290"/>
      <c r="Q11" s="290"/>
      <c r="R11" s="290"/>
      <c r="S11" s="290"/>
      <c r="T11" s="290"/>
      <c r="U11" s="290"/>
      <c r="Y11" s="76">
        <f t="shared" ref="Y11:Y26" si="2">IF(E11="",1,0)</f>
        <v>0</v>
      </c>
      <c r="AB11" s="76" t="s">
        <v>36</v>
      </c>
    </row>
    <row r="12" spans="3:30" x14ac:dyDescent="0.4">
      <c r="C12" s="171"/>
      <c r="D12" s="77" t="s">
        <v>55</v>
      </c>
      <c r="E12" s="295" t="s">
        <v>137</v>
      </c>
      <c r="F12" s="295"/>
      <c r="G12" s="295"/>
      <c r="H12" s="295"/>
      <c r="I12" s="295"/>
      <c r="J12" s="295"/>
      <c r="K12" s="295"/>
      <c r="L12" s="295"/>
      <c r="M12" s="295"/>
      <c r="N12" s="295"/>
      <c r="O12" s="295"/>
      <c r="P12" s="295"/>
      <c r="Q12" s="295"/>
      <c r="R12" s="295"/>
      <c r="S12" s="295"/>
      <c r="T12" s="295"/>
      <c r="U12" s="295"/>
      <c r="V12" s="76" t="s">
        <v>94</v>
      </c>
      <c r="Y12" s="76">
        <f t="shared" si="2"/>
        <v>0</v>
      </c>
      <c r="AB12" s="76" t="s">
        <v>37</v>
      </c>
    </row>
    <row r="13" spans="3:30" x14ac:dyDescent="0.4">
      <c r="C13" s="171"/>
      <c r="D13" s="77" t="s">
        <v>13</v>
      </c>
      <c r="E13" s="295" t="s">
        <v>138</v>
      </c>
      <c r="F13" s="295"/>
      <c r="G13" s="295"/>
      <c r="H13" s="295"/>
      <c r="I13" s="295"/>
      <c r="J13" s="295"/>
      <c r="K13" s="295"/>
      <c r="L13" s="295"/>
      <c r="M13" s="295"/>
      <c r="N13" s="295"/>
      <c r="O13" s="295"/>
      <c r="P13" s="295"/>
      <c r="Q13" s="295"/>
      <c r="R13" s="295"/>
      <c r="S13" s="295"/>
      <c r="T13" s="295"/>
      <c r="U13" s="295"/>
      <c r="V13" s="76" t="s">
        <v>93</v>
      </c>
      <c r="Y13" s="76">
        <f t="shared" si="2"/>
        <v>0</v>
      </c>
      <c r="AB13" s="76" t="s">
        <v>33</v>
      </c>
    </row>
    <row r="14" spans="3:30" x14ac:dyDescent="0.4">
      <c r="C14" s="166"/>
      <c r="D14" s="77" t="s">
        <v>56</v>
      </c>
      <c r="E14" s="286" t="s">
        <v>130</v>
      </c>
      <c r="F14" s="287"/>
      <c r="G14" s="287"/>
      <c r="H14" s="287"/>
      <c r="I14" s="287"/>
      <c r="J14" s="288"/>
      <c r="K14" s="82" t="s">
        <v>64</v>
      </c>
      <c r="L14" s="286" t="s">
        <v>139</v>
      </c>
      <c r="M14" s="287"/>
      <c r="N14" s="287"/>
      <c r="O14" s="288"/>
      <c r="P14" s="82" t="s">
        <v>63</v>
      </c>
      <c r="Q14" s="286" t="s">
        <v>140</v>
      </c>
      <c r="R14" s="287"/>
      <c r="S14" s="287"/>
      <c r="T14" s="288"/>
      <c r="U14" s="83"/>
      <c r="Y14" s="167">
        <f>SUM(Y11:Y13)</f>
        <v>0</v>
      </c>
      <c r="Z14" s="167"/>
    </row>
    <row r="15" spans="3:30" x14ac:dyDescent="0.4">
      <c r="C15" s="165" t="s">
        <v>57</v>
      </c>
      <c r="D15" s="77" t="s">
        <v>4</v>
      </c>
      <c r="E15" s="172" t="s">
        <v>117</v>
      </c>
      <c r="F15" s="172"/>
      <c r="G15" s="172"/>
      <c r="H15" s="172"/>
      <c r="I15" s="172"/>
      <c r="J15" s="172"/>
      <c r="K15" s="172"/>
      <c r="L15" s="172"/>
      <c r="M15" s="172"/>
      <c r="N15" s="172"/>
      <c r="O15" s="172"/>
      <c r="P15" s="172"/>
      <c r="Q15" s="172"/>
      <c r="R15" s="172"/>
      <c r="S15" s="172"/>
      <c r="T15" s="172"/>
      <c r="U15" s="172"/>
      <c r="Y15" s="81" t="str">
        <f>IF(Y14=0,"",IF(AND(Y7=0,Y9=0),"新所有者(",",新所有者("))</f>
        <v/>
      </c>
      <c r="Z15" s="84" t="str">
        <f>IF(Y11=0,"","住所")&amp;IF(Y12=0,"",IF(Y11=0,"フリガナ",",フリガナ"))&amp;IF(Y13=0,"",IF(AND(Y11=0,Y12=0),"氏名",",氏名"))</f>
        <v/>
      </c>
      <c r="AA15" s="76" t="str">
        <f>IF(Y14=0,"",")")</f>
        <v/>
      </c>
      <c r="AB15" s="76" t="s">
        <v>72</v>
      </c>
    </row>
    <row r="16" spans="3:30" x14ac:dyDescent="0.4">
      <c r="C16" s="171"/>
      <c r="D16" s="77" t="s">
        <v>55</v>
      </c>
      <c r="E16" s="172" t="s">
        <v>117</v>
      </c>
      <c r="F16" s="172"/>
      <c r="G16" s="172"/>
      <c r="H16" s="172"/>
      <c r="I16" s="172"/>
      <c r="J16" s="172"/>
      <c r="K16" s="172"/>
      <c r="L16" s="172"/>
      <c r="M16" s="172"/>
      <c r="N16" s="172"/>
      <c r="O16" s="172"/>
      <c r="P16" s="172"/>
      <c r="Q16" s="172"/>
      <c r="R16" s="172"/>
      <c r="S16" s="172"/>
      <c r="T16" s="172"/>
      <c r="U16" s="172"/>
      <c r="Y16" s="76" t="str">
        <f>IF(OR(AND($E$26="印鑑証明書",E15="印鑑証明を使用する場合、入力必須"),AND($E$26="印鑑証明書",E15="")),1,"")</f>
        <v/>
      </c>
      <c r="AB16" s="76" t="s">
        <v>73</v>
      </c>
    </row>
    <row r="17" spans="3:28" x14ac:dyDescent="0.4">
      <c r="C17" s="166"/>
      <c r="D17" s="77" t="s">
        <v>13</v>
      </c>
      <c r="E17" s="172" t="s">
        <v>117</v>
      </c>
      <c r="F17" s="172"/>
      <c r="G17" s="172"/>
      <c r="H17" s="172"/>
      <c r="I17" s="172"/>
      <c r="J17" s="172"/>
      <c r="K17" s="172"/>
      <c r="L17" s="172"/>
      <c r="M17" s="172"/>
      <c r="N17" s="172"/>
      <c r="O17" s="172"/>
      <c r="P17" s="172"/>
      <c r="Q17" s="172"/>
      <c r="R17" s="172"/>
      <c r="S17" s="172"/>
      <c r="T17" s="172"/>
      <c r="U17" s="172"/>
      <c r="Y17" s="76" t="str">
        <f>IF(OR(AND($E$26="印鑑証明書",E16="印鑑証明を使用する場合、入力必須"),AND($E$26="印鑑証明書",E16="")),1,"")</f>
        <v/>
      </c>
    </row>
    <row r="18" spans="3:28" x14ac:dyDescent="0.4">
      <c r="C18" s="146" t="s">
        <v>67</v>
      </c>
      <c r="D18" s="147"/>
      <c r="E18" s="168"/>
      <c r="F18" s="169"/>
      <c r="G18" s="169"/>
      <c r="H18" s="169"/>
      <c r="I18" s="169"/>
      <c r="J18" s="170"/>
      <c r="K18" s="146" t="s">
        <v>68</v>
      </c>
      <c r="L18" s="148"/>
      <c r="M18" s="148"/>
      <c r="N18" s="147"/>
      <c r="O18" s="169"/>
      <c r="P18" s="169"/>
      <c r="Q18" s="169"/>
      <c r="R18" s="169"/>
      <c r="S18" s="169"/>
      <c r="T18" s="169"/>
      <c r="U18" s="170"/>
      <c r="Y18" s="76" t="str">
        <f>IF(OR(AND($E$26="印鑑証明書",E17="印鑑証明を使用する場合、入力必須"),AND($E$26="印鑑証明書",E17="")),1,"")</f>
        <v/>
      </c>
      <c r="AB18" s="76" t="s">
        <v>76</v>
      </c>
    </row>
    <row r="19" spans="3:28" x14ac:dyDescent="0.4">
      <c r="C19" s="146" t="s">
        <v>69</v>
      </c>
      <c r="D19" s="147"/>
      <c r="E19" s="296" t="s">
        <v>72</v>
      </c>
      <c r="F19" s="297"/>
      <c r="G19" s="297"/>
      <c r="H19" s="298"/>
      <c r="AB19" s="76" t="s">
        <v>77</v>
      </c>
    </row>
    <row r="20" spans="3:28" x14ac:dyDescent="0.4">
      <c r="C20" s="146" t="s">
        <v>66</v>
      </c>
      <c r="D20" s="147"/>
      <c r="E20" s="299">
        <v>1</v>
      </c>
      <c r="F20" s="300"/>
      <c r="G20" s="301"/>
      <c r="H20" s="85" t="s">
        <v>19</v>
      </c>
      <c r="I20" s="163" t="s">
        <v>18</v>
      </c>
      <c r="J20" s="163"/>
      <c r="K20" s="296">
        <v>4</v>
      </c>
      <c r="L20" s="298"/>
      <c r="M20" s="77" t="s">
        <v>62</v>
      </c>
      <c r="Y20" s="81" t="str">
        <f>IF(Y25=0,"",IF(AND(Y7=0,Y9=0,Y14=0),"変更理由",",変更理由"))</f>
        <v/>
      </c>
      <c r="AB20" s="76" t="s">
        <v>78</v>
      </c>
    </row>
    <row r="21" spans="3:28" x14ac:dyDescent="0.4">
      <c r="C21" s="152" t="s">
        <v>58</v>
      </c>
      <c r="D21" s="77" t="s">
        <v>60</v>
      </c>
      <c r="E21" s="302">
        <v>13</v>
      </c>
      <c r="F21" s="302"/>
      <c r="G21" s="302"/>
      <c r="H21" s="85" t="s">
        <v>65</v>
      </c>
      <c r="I21" s="163" t="s">
        <v>59</v>
      </c>
      <c r="J21" s="163"/>
      <c r="K21" s="296">
        <v>1</v>
      </c>
      <c r="L21" s="298"/>
      <c r="M21" s="77" t="s">
        <v>23</v>
      </c>
      <c r="Y21" s="81" t="str">
        <f>IF(Z25=0,"",IF(AND(Y7=0,Y9=0,Y14=0,Y25=0),"その他の理由",",その他の理由"))</f>
        <v/>
      </c>
      <c r="AB21" s="76" t="s">
        <v>79</v>
      </c>
    </row>
    <row r="22" spans="3:28" x14ac:dyDescent="0.4">
      <c r="C22" s="154"/>
      <c r="D22" s="77" t="s">
        <v>61</v>
      </c>
      <c r="E22" s="303">
        <v>20</v>
      </c>
      <c r="F22" s="304"/>
      <c r="G22" s="305"/>
      <c r="H22" s="85" t="s">
        <v>65</v>
      </c>
      <c r="I22" s="163" t="s">
        <v>59</v>
      </c>
      <c r="J22" s="163"/>
      <c r="K22" s="296">
        <v>1</v>
      </c>
      <c r="L22" s="298"/>
      <c r="M22" s="77" t="s">
        <v>23</v>
      </c>
      <c r="Y22" s="81" t="str">
        <f>IF(Y26=0,"",IF(AND(Y7=0,Y9=0,Y14=0,Y25=0,Z25=0),"提出書類",",提出書類"))</f>
        <v/>
      </c>
      <c r="AB22" s="76" t="s">
        <v>80</v>
      </c>
    </row>
    <row r="23" spans="3:28" x14ac:dyDescent="0.4">
      <c r="C23" s="154"/>
      <c r="D23" s="77" t="s">
        <v>91</v>
      </c>
      <c r="E23" s="175"/>
      <c r="F23" s="176"/>
      <c r="G23" s="177"/>
      <c r="H23" s="85" t="s">
        <v>65</v>
      </c>
      <c r="I23" s="163" t="s">
        <v>59</v>
      </c>
      <c r="J23" s="163"/>
      <c r="K23" s="173"/>
      <c r="L23" s="174"/>
      <c r="M23" s="77" t="s">
        <v>23</v>
      </c>
      <c r="Y23" s="81" t="str">
        <f>IF(Z26=0,"",IF(AND(Y8=0,Y10=0,Y15=0,Y25=0,Z25=0,Y26=0),"その他の理由",",その他の理由"))</f>
        <v/>
      </c>
      <c r="AB23" s="76" t="s">
        <v>81</v>
      </c>
    </row>
    <row r="24" spans="3:28" x14ac:dyDescent="0.4">
      <c r="C24" s="156"/>
      <c r="D24" s="77" t="s">
        <v>92</v>
      </c>
      <c r="E24" s="175"/>
      <c r="F24" s="176"/>
      <c r="G24" s="177"/>
      <c r="H24" s="85" t="s">
        <v>65</v>
      </c>
      <c r="I24" s="163" t="s">
        <v>59</v>
      </c>
      <c r="J24" s="163"/>
      <c r="K24" s="173"/>
      <c r="L24" s="174"/>
      <c r="M24" s="77" t="s">
        <v>23</v>
      </c>
      <c r="Y24" s="81" t="str">
        <f>IF(OR(E26&lt;&gt;"印鑑証明書",Y27=0,SUM(Y16:Y18)=0),"",IF(AND(E26="印鑑証明書",OR(E15="",E16="",E17=""),SUM(Y7,Y9,Y14,Y25,Y26,Z25,Z26)=0),"旧所有者情報",",旧所有者情報"))</f>
        <v/>
      </c>
      <c r="AB24" s="76" t="s">
        <v>82</v>
      </c>
    </row>
    <row r="25" spans="3:28" x14ac:dyDescent="0.4">
      <c r="C25" s="146" t="s">
        <v>70</v>
      </c>
      <c r="D25" s="147"/>
      <c r="E25" s="178" t="s">
        <v>105</v>
      </c>
      <c r="F25" s="178"/>
      <c r="G25" s="179"/>
      <c r="H25" s="179"/>
      <c r="I25" s="179"/>
      <c r="J25" s="179"/>
      <c r="K25" s="180" t="s">
        <v>128</v>
      </c>
      <c r="L25" s="181"/>
      <c r="M25" s="181"/>
      <c r="N25" s="181"/>
      <c r="O25" s="181"/>
      <c r="P25" s="182"/>
      <c r="Q25" s="163"/>
      <c r="R25" s="163"/>
      <c r="S25" s="163"/>
      <c r="T25" s="163"/>
      <c r="U25" s="163"/>
      <c r="Y25" s="76">
        <f>IF(E25="",1,0)</f>
        <v>0</v>
      </c>
      <c r="Z25" s="76">
        <f>IF(AND(E25="その他",Q25=""),1,0)</f>
        <v>0</v>
      </c>
      <c r="AB25" s="76" t="s">
        <v>83</v>
      </c>
    </row>
    <row r="26" spans="3:28" x14ac:dyDescent="0.4">
      <c r="C26" s="146" t="s">
        <v>71</v>
      </c>
      <c r="D26" s="147"/>
      <c r="E26" s="178" t="s">
        <v>37</v>
      </c>
      <c r="F26" s="178"/>
      <c r="G26" s="179"/>
      <c r="H26" s="179"/>
      <c r="I26" s="179"/>
      <c r="J26" s="179"/>
      <c r="K26" s="180" t="s">
        <v>128</v>
      </c>
      <c r="L26" s="181"/>
      <c r="M26" s="181"/>
      <c r="N26" s="181"/>
      <c r="O26" s="181"/>
      <c r="P26" s="182"/>
      <c r="Q26" s="163"/>
      <c r="R26" s="163"/>
      <c r="S26" s="163"/>
      <c r="T26" s="163"/>
      <c r="U26" s="163"/>
      <c r="Y26" s="76">
        <f t="shared" si="2"/>
        <v>0</v>
      </c>
      <c r="Z26" s="76">
        <f>IF(AND(E26="その他",Q26=""),1,0)</f>
        <v>0</v>
      </c>
      <c r="AB26" s="76" t="s">
        <v>84</v>
      </c>
    </row>
    <row r="27" spans="3:28" x14ac:dyDescent="0.4">
      <c r="Y27" s="167">
        <f>SUM(Y3:Z23,Y25:Z26)</f>
        <v>0</v>
      </c>
      <c r="Z27" s="167"/>
      <c r="AB27" s="76" t="s">
        <v>85</v>
      </c>
    </row>
    <row r="28" spans="3:28" x14ac:dyDescent="0.4">
      <c r="C28" s="183" t="str">
        <f>IF(Y27=0,"入力済","入力必須項目の"&amp;Y8&amp;Z8&amp;AA8&amp;Y10&amp;Y15&amp;Z15&amp;AA15&amp;Y20&amp;Y21&amp;Y22&amp;Y23&amp;Y24&amp;"が未入力です。")</f>
        <v>入力済</v>
      </c>
      <c r="D28" s="184"/>
      <c r="E28" s="184"/>
      <c r="F28" s="184"/>
      <c r="G28" s="184"/>
      <c r="H28" s="184"/>
      <c r="I28" s="184"/>
      <c r="J28" s="184"/>
      <c r="K28" s="184"/>
      <c r="L28" s="184"/>
      <c r="M28" s="184"/>
      <c r="N28" s="184"/>
      <c r="O28" s="184"/>
      <c r="P28" s="184"/>
      <c r="Q28" s="184"/>
      <c r="R28" s="184"/>
      <c r="S28" s="184"/>
      <c r="T28" s="184"/>
      <c r="U28" s="184"/>
      <c r="V28" s="185"/>
      <c r="W28" s="86"/>
    </row>
    <row r="29" spans="3:28" ht="18" customHeight="1" x14ac:dyDescent="0.4">
      <c r="C29" s="186" t="s">
        <v>115</v>
      </c>
      <c r="D29" s="187"/>
      <c r="E29" s="187"/>
      <c r="F29" s="187"/>
      <c r="G29" s="187"/>
      <c r="H29" s="187"/>
      <c r="I29" s="187"/>
      <c r="J29" s="187"/>
      <c r="K29" s="187"/>
      <c r="L29" s="187"/>
      <c r="M29" s="187"/>
      <c r="N29" s="187"/>
      <c r="O29" s="187"/>
      <c r="P29" s="187"/>
      <c r="Q29" s="187"/>
      <c r="R29" s="187"/>
      <c r="S29" s="187"/>
      <c r="T29" s="187"/>
      <c r="U29" s="187"/>
      <c r="V29" s="188"/>
      <c r="AB29" s="76">
        <v>13</v>
      </c>
    </row>
    <row r="30" spans="3:28" ht="19.5" thickBot="1" x14ac:dyDescent="0.45">
      <c r="C30" s="189"/>
      <c r="D30" s="190"/>
      <c r="E30" s="190"/>
      <c r="F30" s="190"/>
      <c r="G30" s="190"/>
      <c r="H30" s="190"/>
      <c r="I30" s="190"/>
      <c r="J30" s="190"/>
      <c r="K30" s="190"/>
      <c r="L30" s="190"/>
      <c r="M30" s="190"/>
      <c r="N30" s="190"/>
      <c r="O30" s="190"/>
      <c r="P30" s="190"/>
      <c r="Q30" s="190"/>
      <c r="R30" s="190"/>
      <c r="S30" s="190"/>
      <c r="T30" s="190"/>
      <c r="U30" s="190"/>
      <c r="V30" s="191"/>
      <c r="AB30" s="76">
        <v>20</v>
      </c>
    </row>
    <row r="31" spans="3:28" x14ac:dyDescent="0.4">
      <c r="AB31" s="76">
        <v>25</v>
      </c>
    </row>
    <row r="32" spans="3:28" x14ac:dyDescent="0.4">
      <c r="AB32" s="76">
        <v>40</v>
      </c>
    </row>
    <row r="33" spans="28:28" x14ac:dyDescent="0.4">
      <c r="AB33" s="76">
        <v>50</v>
      </c>
    </row>
    <row r="34" spans="28:28" x14ac:dyDescent="0.4">
      <c r="AB34" s="76">
        <v>75</v>
      </c>
    </row>
    <row r="35" spans="28:28" x14ac:dyDescent="0.4">
      <c r="AB35" s="76">
        <v>100</v>
      </c>
    </row>
    <row r="36" spans="28:28" x14ac:dyDescent="0.4">
      <c r="AB36" s="76">
        <v>150</v>
      </c>
    </row>
    <row r="37" spans="28:28" x14ac:dyDescent="0.4">
      <c r="AB37" s="76">
        <v>200</v>
      </c>
    </row>
  </sheetData>
  <sheetProtection algorithmName="SHA-512" hashValue="CqNInjvcL9s+gET+WTHar90crWMILcQyropqMUdhM8+kpmnsaGahC08p3DJL0YXvvqY4jGzv0l6GCqq5iXhkYw==" saltValue="sj7rzW4RGHHUkqZ9WmbQZA==" spinCount="100000" sheet="1" objects="1" scenarios="1"/>
  <mergeCells count="73">
    <mergeCell ref="C28:V28"/>
    <mergeCell ref="C29:V30"/>
    <mergeCell ref="Q25:U25"/>
    <mergeCell ref="C26:D26"/>
    <mergeCell ref="E26:J26"/>
    <mergeCell ref="K26:P26"/>
    <mergeCell ref="Q26:U26"/>
    <mergeCell ref="Y27:Z27"/>
    <mergeCell ref="E24:G24"/>
    <mergeCell ref="I24:J24"/>
    <mergeCell ref="K24:L24"/>
    <mergeCell ref="C25:D25"/>
    <mergeCell ref="E25:J25"/>
    <mergeCell ref="K25:P25"/>
    <mergeCell ref="C21:C24"/>
    <mergeCell ref="E21:G21"/>
    <mergeCell ref="I21:J21"/>
    <mergeCell ref="K21:L21"/>
    <mergeCell ref="E22:G22"/>
    <mergeCell ref="I22:J22"/>
    <mergeCell ref="K22:L22"/>
    <mergeCell ref="E23:G23"/>
    <mergeCell ref="I23:J23"/>
    <mergeCell ref="E17:U17"/>
    <mergeCell ref="K23:L23"/>
    <mergeCell ref="C19:D19"/>
    <mergeCell ref="E19:H19"/>
    <mergeCell ref="C20:D20"/>
    <mergeCell ref="E20:G20"/>
    <mergeCell ref="I20:J20"/>
    <mergeCell ref="K20:L20"/>
    <mergeCell ref="Y10:Z10"/>
    <mergeCell ref="C18:D18"/>
    <mergeCell ref="E18:J18"/>
    <mergeCell ref="K18:N18"/>
    <mergeCell ref="O18:U18"/>
    <mergeCell ref="C11:C14"/>
    <mergeCell ref="E11:U11"/>
    <mergeCell ref="E12:U12"/>
    <mergeCell ref="E13:U13"/>
    <mergeCell ref="E14:J14"/>
    <mergeCell ref="L14:O14"/>
    <mergeCell ref="Q14:T14"/>
    <mergeCell ref="Y14:Z14"/>
    <mergeCell ref="C15:C17"/>
    <mergeCell ref="E15:U15"/>
    <mergeCell ref="E16:U16"/>
    <mergeCell ref="Y7:Z7"/>
    <mergeCell ref="E8:F8"/>
    <mergeCell ref="G8:M8"/>
    <mergeCell ref="O8:U8"/>
    <mergeCell ref="E9:F9"/>
    <mergeCell ref="G9:M9"/>
    <mergeCell ref="O9:U9"/>
    <mergeCell ref="Y9:Z9"/>
    <mergeCell ref="C2:D2"/>
    <mergeCell ref="E2:I2"/>
    <mergeCell ref="C3:C4"/>
    <mergeCell ref="E3:U3"/>
    <mergeCell ref="E4:U4"/>
    <mergeCell ref="C5:D5"/>
    <mergeCell ref="E5:F5"/>
    <mergeCell ref="G5:H5"/>
    <mergeCell ref="J5:U5"/>
    <mergeCell ref="E6:M6"/>
    <mergeCell ref="N6:U6"/>
    <mergeCell ref="C6:D10"/>
    <mergeCell ref="E7:F7"/>
    <mergeCell ref="G7:M7"/>
    <mergeCell ref="O7:U7"/>
    <mergeCell ref="E10:F10"/>
    <mergeCell ref="G10:M10"/>
    <mergeCell ref="O10:U10"/>
  </mergeCells>
  <phoneticPr fontId="1"/>
  <conditionalFormatting sqref="Q25">
    <cfRule type="expression" dxfId="3" priority="4">
      <formula>$E$25="その他"</formula>
    </cfRule>
  </conditionalFormatting>
  <conditionalFormatting sqref="Q26">
    <cfRule type="expression" dxfId="2" priority="3">
      <formula>$E$26="その他"</formula>
    </cfRule>
  </conditionalFormatting>
  <conditionalFormatting sqref="C28 V28">
    <cfRule type="expression" dxfId="1" priority="2">
      <formula>$Y$27&gt;0</formula>
    </cfRule>
  </conditionalFormatting>
  <conditionalFormatting sqref="E15:U17">
    <cfRule type="expression" dxfId="0" priority="1">
      <formula>$E$26="印鑑証明書"</formula>
    </cfRule>
  </conditionalFormatting>
  <dataValidations count="9">
    <dataValidation type="textLength" allowBlank="1" showInputMessage="1" showErrorMessage="1" error="４桁以内で入力してください。" sqref="Q14:T14" xr:uid="{83D12C84-ECD1-4168-BD8B-298F4D2077BF}">
      <formula1>0</formula1>
      <formula2>4</formula2>
    </dataValidation>
    <dataValidation type="textLength" allowBlank="1" showInputMessage="1" showErrorMessage="1" error="4桁以内で入力してください。" sqref="L14:O14" xr:uid="{CBB9C7E6-8AB1-42F1-835C-C34EBD0A3B06}">
      <formula1>0</formula1>
      <formula2>4</formula2>
    </dataValidation>
    <dataValidation type="textLength" allowBlank="1" showInputMessage="1" showErrorMessage="1" error="６桁以内で入力してください。" sqref="E14:J14" xr:uid="{AB495345-FEAC-4F6A-AB83-1D63B09415D2}">
      <formula1>0</formula1>
      <formula2>6</formula2>
    </dataValidation>
    <dataValidation type="textLength" allowBlank="1" showInputMessage="1" showErrorMessage="1" error="4桁以上7桁以内で入力してください。" sqref="G7:M10 O7:U10" xr:uid="{BD5A6626-CFAB-4C1D-A4D7-3EE047B24304}">
      <formula1>4</formula1>
      <formula2>7</formula2>
    </dataValidation>
    <dataValidation type="list" allowBlank="1" showInputMessage="1" showErrorMessage="1" sqref="E21:F24" xr:uid="{8C291519-DEB5-4137-B876-BABB81D19A14}">
      <formula1>$AB$29:$AB$37</formula1>
    </dataValidation>
    <dataValidation type="list" allowBlank="1" showInputMessage="1" showErrorMessage="1" sqref="G5" xr:uid="{BE842688-9112-4A88-AEAD-A84D809BEC0C}">
      <formula1>$AB$18:$AB$27</formula1>
    </dataValidation>
    <dataValidation type="list" allowBlank="1" showInputMessage="1" showErrorMessage="1" sqref="E19:F19" xr:uid="{E6A2726A-E286-4554-9282-33BBCA506E48}">
      <formula1>$AB$15:$AB$16</formula1>
    </dataValidation>
    <dataValidation type="list" allowBlank="1" showInputMessage="1" showErrorMessage="1" sqref="E26:J26" xr:uid="{1E71A48E-4659-47BB-84C0-B98EF82A1853}">
      <formula1>$AB$10:$AB$13</formula1>
    </dataValidation>
    <dataValidation type="list" allowBlank="1" showInputMessage="1" showErrorMessage="1" sqref="E25:J25" xr:uid="{350681FE-78B1-4DD5-9B8A-6C518228E63D}">
      <formula1>$AB$5:$AB$8</formula1>
    </dataValidation>
  </dataValidations>
  <pageMargins left="0.70866141732283472" right="0.70866141732283472" top="0.74803149606299213" bottom="0.74803149606299213" header="0.31496062992125984" footer="0.31496062992125984"/>
  <pageSetup paperSize="9"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05C2C-85FB-4692-8B29-C1F8FA581889}">
  <dimension ref="B1:CC38"/>
  <sheetViews>
    <sheetView showGridLines="0" view="pageBreakPreview" zoomScale="70" zoomScaleNormal="100" zoomScaleSheetLayoutView="70" workbookViewId="0">
      <selection activeCell="BD3" sqref="BD3:BO4"/>
    </sheetView>
  </sheetViews>
  <sheetFormatPr defaultRowHeight="18.75" x14ac:dyDescent="0.4"/>
  <cols>
    <col min="1" max="7" width="3" customWidth="1"/>
    <col min="8" max="9" width="3.625" customWidth="1"/>
    <col min="10" max="19" width="3" customWidth="1"/>
    <col min="20" max="25" width="3.875" customWidth="1"/>
    <col min="26" max="27" width="3.5" customWidth="1"/>
    <col min="28" max="34" width="3" customWidth="1"/>
    <col min="35" max="36" width="3.625" customWidth="1"/>
    <col min="37" max="46" width="3" customWidth="1"/>
    <col min="47" max="52" width="3.875" customWidth="1"/>
    <col min="53" max="54" width="3.5" customWidth="1"/>
    <col min="55" max="61" width="3" customWidth="1"/>
    <col min="62" max="63" width="3.625" customWidth="1"/>
    <col min="64" max="73" width="3" customWidth="1"/>
    <col min="74" max="79" width="3.875" customWidth="1"/>
    <col min="80" max="81" width="3.5" customWidth="1"/>
  </cols>
  <sheetData>
    <row r="1" spans="2:81" ht="18" customHeight="1" x14ac:dyDescent="0.4">
      <c r="B1" s="259" t="s">
        <v>0</v>
      </c>
      <c r="C1" s="259"/>
      <c r="D1" s="259"/>
      <c r="E1" s="259"/>
      <c r="F1" s="259"/>
      <c r="G1" s="259"/>
      <c r="H1" s="259"/>
      <c r="I1" s="259"/>
      <c r="J1" s="259"/>
      <c r="K1" s="259"/>
      <c r="AC1" s="259" t="s">
        <v>0</v>
      </c>
      <c r="AD1" s="259"/>
      <c r="AE1" s="259"/>
      <c r="AF1" s="259"/>
      <c r="AG1" s="259"/>
      <c r="AH1" s="259"/>
      <c r="AI1" s="259"/>
      <c r="AJ1" s="259"/>
      <c r="AK1" s="259"/>
      <c r="AL1" s="259"/>
    </row>
    <row r="2" spans="2:81" ht="18" customHeight="1" x14ac:dyDescent="0.4">
      <c r="B2" s="259"/>
      <c r="C2" s="259"/>
      <c r="D2" s="259"/>
      <c r="E2" s="259"/>
      <c r="F2" s="259"/>
      <c r="G2" s="259"/>
      <c r="H2" s="259"/>
      <c r="I2" s="259"/>
      <c r="J2" s="259"/>
      <c r="K2" s="259"/>
      <c r="AC2" s="259"/>
      <c r="AD2" s="259"/>
      <c r="AE2" s="259"/>
      <c r="AF2" s="259"/>
      <c r="AG2" s="259"/>
      <c r="AH2" s="259"/>
      <c r="AI2" s="259"/>
      <c r="AJ2" s="259"/>
      <c r="AK2" s="259"/>
      <c r="AL2" s="259"/>
    </row>
    <row r="3" spans="2:81" ht="18.75" customHeight="1" x14ac:dyDescent="0.4">
      <c r="B3" s="3"/>
      <c r="C3" s="3"/>
      <c r="D3" s="3"/>
      <c r="E3" s="30" t="s">
        <v>1</v>
      </c>
      <c r="F3" s="3"/>
      <c r="G3" s="3"/>
      <c r="H3" s="3"/>
      <c r="I3" s="3"/>
      <c r="J3" s="3"/>
      <c r="K3" s="3"/>
      <c r="L3" s="3"/>
      <c r="M3" s="3"/>
      <c r="N3" s="3"/>
      <c r="O3" s="3"/>
      <c r="P3" s="3"/>
      <c r="Q3" s="3"/>
      <c r="R3" s="3"/>
      <c r="S3" s="3"/>
      <c r="T3" s="3"/>
      <c r="U3" s="3"/>
      <c r="V3" s="3"/>
      <c r="W3" s="3"/>
      <c r="X3" s="3"/>
      <c r="Y3" s="3"/>
      <c r="Z3" s="3"/>
      <c r="AA3" s="3"/>
      <c r="AC3" s="3"/>
      <c r="AD3" s="3"/>
      <c r="AE3" s="3"/>
      <c r="AF3" s="30" t="s">
        <v>1</v>
      </c>
      <c r="AG3" s="3"/>
      <c r="AH3" s="3"/>
      <c r="AI3" s="3"/>
      <c r="AJ3" s="3"/>
      <c r="AK3" s="3"/>
      <c r="AL3" s="3"/>
      <c r="AM3" s="3"/>
      <c r="AN3" s="3"/>
      <c r="AO3" s="3"/>
      <c r="AP3" s="3"/>
      <c r="AQ3" s="3"/>
      <c r="AR3" s="3"/>
      <c r="AS3" s="3"/>
      <c r="AT3" s="3"/>
      <c r="AU3" s="3"/>
      <c r="AV3" s="3"/>
      <c r="AW3" s="3"/>
      <c r="AX3" s="3"/>
      <c r="AY3" s="3"/>
      <c r="AZ3" s="3"/>
      <c r="BA3" s="3"/>
      <c r="BB3" s="3"/>
      <c r="BD3" s="278" t="s">
        <v>146</v>
      </c>
      <c r="BE3" s="278"/>
      <c r="BF3" s="278"/>
      <c r="BG3" s="278"/>
      <c r="BH3" s="278"/>
      <c r="BI3" s="278"/>
      <c r="BJ3" s="278"/>
      <c r="BK3" s="278"/>
      <c r="BL3" s="278"/>
      <c r="BM3" s="278"/>
      <c r="BN3" s="278"/>
      <c r="BO3" s="278"/>
      <c r="BP3" s="3"/>
      <c r="BQ3" s="3"/>
      <c r="BR3" s="3"/>
      <c r="BS3" s="3"/>
      <c r="BT3" s="3"/>
      <c r="BU3" s="3"/>
      <c r="BV3" s="3"/>
      <c r="BW3" s="3"/>
      <c r="BX3" s="3"/>
      <c r="BY3" s="3"/>
      <c r="BZ3" s="3"/>
      <c r="CA3" s="3"/>
      <c r="CB3" s="3"/>
      <c r="CC3" s="3"/>
    </row>
    <row r="4" spans="2:81" ht="18.75" customHeight="1" x14ac:dyDescent="0.4">
      <c r="B4" s="4"/>
      <c r="C4" s="5" t="s">
        <v>104</v>
      </c>
      <c r="D4" s="5"/>
      <c r="E4" s="5"/>
      <c r="F4" s="5"/>
      <c r="G4" s="5"/>
      <c r="H4" s="5"/>
      <c r="I4" s="5"/>
      <c r="J4" s="5"/>
      <c r="K4" s="5"/>
      <c r="L4" s="5"/>
      <c r="M4" s="5"/>
      <c r="N4" s="5"/>
      <c r="O4" s="5"/>
      <c r="P4" s="5"/>
      <c r="Q4" s="5"/>
      <c r="R4" s="6"/>
      <c r="S4" s="3"/>
      <c r="T4" s="193" t="s">
        <v>10</v>
      </c>
      <c r="U4" s="195"/>
      <c r="V4" s="193" t="s">
        <v>11</v>
      </c>
      <c r="W4" s="195"/>
      <c r="X4" s="193" t="s">
        <v>12</v>
      </c>
      <c r="Y4" s="195"/>
      <c r="Z4" s="3"/>
      <c r="AA4" s="3"/>
      <c r="AC4" s="4"/>
      <c r="AD4" s="5" t="str">
        <f>C4</f>
        <v>下記のとおり、給水装置の所有者を変更しますので、</v>
      </c>
      <c r="AE4" s="5"/>
      <c r="AF4" s="5"/>
      <c r="AG4" s="5"/>
      <c r="AH4" s="5"/>
      <c r="AI4" s="5"/>
      <c r="AJ4" s="5"/>
      <c r="AK4" s="5"/>
      <c r="AL4" s="5"/>
      <c r="AM4" s="5"/>
      <c r="AN4" s="5"/>
      <c r="AO4" s="5"/>
      <c r="AP4" s="5"/>
      <c r="AQ4" s="5"/>
      <c r="AR4" s="5"/>
      <c r="AS4" s="6"/>
      <c r="AT4" s="3"/>
      <c r="AU4" s="200"/>
      <c r="AV4" s="200"/>
      <c r="AW4" s="200"/>
      <c r="AX4" s="200"/>
      <c r="AY4" s="200"/>
      <c r="AZ4" s="200"/>
      <c r="BA4" s="3"/>
      <c r="BB4" s="3"/>
      <c r="BD4" s="278"/>
      <c r="BE4" s="278"/>
      <c r="BF4" s="278"/>
      <c r="BG4" s="278"/>
      <c r="BH4" s="278"/>
      <c r="BI4" s="278"/>
      <c r="BJ4" s="278"/>
      <c r="BK4" s="278"/>
      <c r="BL4" s="278"/>
      <c r="BM4" s="278"/>
      <c r="BN4" s="278"/>
      <c r="BO4" s="278"/>
      <c r="BP4" s="8"/>
      <c r="BQ4" s="8"/>
      <c r="BR4" s="8"/>
      <c r="BS4" s="8"/>
      <c r="BT4" s="8"/>
      <c r="BU4" s="3"/>
      <c r="BV4" s="193" t="s">
        <v>11</v>
      </c>
      <c r="BW4" s="195"/>
      <c r="BX4" s="193" t="s">
        <v>12</v>
      </c>
      <c r="BY4" s="195"/>
      <c r="BZ4" s="193" t="s">
        <v>45</v>
      </c>
      <c r="CA4" s="195"/>
      <c r="CB4" s="3"/>
      <c r="CC4" s="3"/>
    </row>
    <row r="5" spans="2:81" x14ac:dyDescent="0.4">
      <c r="B5" s="7" t="s">
        <v>28</v>
      </c>
      <c r="C5" s="8"/>
      <c r="D5" s="8"/>
      <c r="E5" s="8"/>
      <c r="F5" s="8"/>
      <c r="G5" s="8"/>
      <c r="H5" s="8"/>
      <c r="I5" s="8"/>
      <c r="J5" s="8"/>
      <c r="K5" s="8"/>
      <c r="L5" s="8"/>
      <c r="M5" s="8"/>
      <c r="N5" s="8"/>
      <c r="O5" s="8"/>
      <c r="P5" s="8"/>
      <c r="Q5" s="8"/>
      <c r="R5" s="9"/>
      <c r="S5" s="3"/>
      <c r="T5" s="7"/>
      <c r="U5" s="9"/>
      <c r="V5" s="7"/>
      <c r="W5" s="9"/>
      <c r="X5" s="7"/>
      <c r="Y5" s="9"/>
      <c r="Z5" s="3"/>
      <c r="AA5" s="3"/>
      <c r="AC5" s="7" t="s">
        <v>28</v>
      </c>
      <c r="AD5" s="8"/>
      <c r="AE5" s="8"/>
      <c r="AF5" s="8"/>
      <c r="AG5" s="8"/>
      <c r="AH5" s="8"/>
      <c r="AI5" s="8"/>
      <c r="AJ5" s="8"/>
      <c r="AK5" s="8"/>
      <c r="AL5" s="8"/>
      <c r="AM5" s="8"/>
      <c r="AN5" s="8"/>
      <c r="AO5" s="8"/>
      <c r="AP5" s="8"/>
      <c r="AQ5" s="8"/>
      <c r="AR5" s="8"/>
      <c r="AS5" s="9"/>
      <c r="AT5" s="3"/>
      <c r="AU5" s="8"/>
      <c r="AV5" s="8"/>
      <c r="AW5" s="8"/>
      <c r="AX5" s="8"/>
      <c r="AY5" s="8"/>
      <c r="AZ5" s="8"/>
      <c r="BA5" s="3"/>
      <c r="BB5" s="3"/>
      <c r="BD5" s="8"/>
      <c r="BE5" s="8"/>
      <c r="BF5" s="8"/>
      <c r="BG5" s="8"/>
      <c r="BH5" s="8"/>
      <c r="BI5" s="8"/>
      <c r="BJ5" s="8"/>
      <c r="BK5" s="8"/>
      <c r="BL5" s="8"/>
      <c r="BM5" s="8"/>
      <c r="BN5" s="8"/>
      <c r="BO5" s="8"/>
      <c r="BP5" s="8"/>
      <c r="BQ5" s="8"/>
      <c r="BR5" s="8"/>
      <c r="BS5" s="8"/>
      <c r="BT5" s="8"/>
      <c r="BU5" s="3"/>
      <c r="BV5" s="7"/>
      <c r="BW5" s="9"/>
      <c r="BX5" s="7"/>
      <c r="BY5" s="9"/>
      <c r="BZ5" s="7"/>
      <c r="CA5" s="9"/>
      <c r="CB5" s="3"/>
      <c r="CC5" s="3"/>
    </row>
    <row r="6" spans="2:81" x14ac:dyDescent="0.4">
      <c r="B6" s="7"/>
      <c r="C6" s="254">
        <f ca="1">入力フォーム!E2</f>
        <v>45622</v>
      </c>
      <c r="D6" s="254"/>
      <c r="E6" s="254"/>
      <c r="F6" s="254"/>
      <c r="G6" s="254"/>
      <c r="H6" s="254"/>
      <c r="I6" s="254"/>
      <c r="J6" s="39"/>
      <c r="K6" s="39"/>
      <c r="L6" s="8"/>
      <c r="M6" s="8"/>
      <c r="N6" s="8"/>
      <c r="O6" s="8"/>
      <c r="P6" s="8"/>
      <c r="Q6" s="8"/>
      <c r="R6" s="9"/>
      <c r="S6" s="3"/>
      <c r="T6" s="7"/>
      <c r="U6" s="9"/>
      <c r="V6" s="7"/>
      <c r="W6" s="9"/>
      <c r="X6" s="7"/>
      <c r="Y6" s="9"/>
      <c r="Z6" s="3"/>
      <c r="AA6" s="3"/>
      <c r="AC6" s="7"/>
      <c r="AD6" s="254">
        <f ca="1">C6</f>
        <v>45622</v>
      </c>
      <c r="AE6" s="254"/>
      <c r="AF6" s="254"/>
      <c r="AG6" s="254"/>
      <c r="AH6" s="254"/>
      <c r="AI6" s="254"/>
      <c r="AJ6" s="254"/>
      <c r="AK6" s="31"/>
      <c r="AL6" s="8"/>
      <c r="AM6" s="8"/>
      <c r="AN6" s="8"/>
      <c r="AO6" s="8"/>
      <c r="AP6" s="8"/>
      <c r="AQ6" s="8"/>
      <c r="AR6" s="8"/>
      <c r="AS6" s="9"/>
      <c r="AT6" s="3"/>
      <c r="AU6" s="8"/>
      <c r="AV6" s="8"/>
      <c r="AW6" s="8"/>
      <c r="AX6" s="8"/>
      <c r="AY6" s="8"/>
      <c r="AZ6" s="8"/>
      <c r="BA6" s="3"/>
      <c r="BB6" s="3"/>
      <c r="BD6" s="8"/>
      <c r="BE6" s="254">
        <f ca="1">AD6</f>
        <v>45622</v>
      </c>
      <c r="BF6" s="276"/>
      <c r="BG6" s="276"/>
      <c r="BH6" s="276"/>
      <c r="BI6" s="276"/>
      <c r="BJ6" s="276"/>
      <c r="BK6" s="276"/>
      <c r="BL6" s="8" t="s">
        <v>43</v>
      </c>
      <c r="BM6" s="8"/>
      <c r="BN6" s="8"/>
      <c r="BO6" s="8"/>
      <c r="BP6" s="8"/>
      <c r="BQ6" s="8"/>
      <c r="BR6" s="8"/>
      <c r="BS6" s="8"/>
      <c r="BT6" s="8"/>
      <c r="BU6" s="3"/>
      <c r="BV6" s="7"/>
      <c r="BW6" s="9"/>
      <c r="BX6" s="7"/>
      <c r="BY6" s="9"/>
      <c r="BZ6" s="7"/>
      <c r="CA6" s="9"/>
      <c r="CB6" s="3"/>
      <c r="CC6" s="3"/>
    </row>
    <row r="7" spans="2:81" x14ac:dyDescent="0.4">
      <c r="B7" s="7" t="s">
        <v>29</v>
      </c>
      <c r="C7" s="8"/>
      <c r="D7" s="8"/>
      <c r="E7" s="8" t="s">
        <v>4</v>
      </c>
      <c r="F7" s="8"/>
      <c r="G7" s="252" t="str">
        <f>IF(入力フォーム!E3="","",入力フォーム!E3)</f>
        <v/>
      </c>
      <c r="H7" s="252"/>
      <c r="I7" s="252"/>
      <c r="J7" s="252"/>
      <c r="K7" s="252"/>
      <c r="L7" s="252"/>
      <c r="M7" s="252"/>
      <c r="N7" s="252"/>
      <c r="O7" s="252"/>
      <c r="P7" s="252"/>
      <c r="Q7" s="252"/>
      <c r="R7" s="253"/>
      <c r="S7" s="3"/>
      <c r="T7" s="10"/>
      <c r="U7" s="11"/>
      <c r="V7" s="10"/>
      <c r="W7" s="11"/>
      <c r="X7" s="10"/>
      <c r="Y7" s="11"/>
      <c r="Z7" s="3"/>
      <c r="AA7" s="3"/>
      <c r="AC7" s="7" t="s">
        <v>29</v>
      </c>
      <c r="AD7" s="8"/>
      <c r="AE7" s="8"/>
      <c r="AF7" s="8" t="s">
        <v>4</v>
      </c>
      <c r="AG7" s="8"/>
      <c r="AH7" s="252" t="str">
        <f>G7</f>
        <v/>
      </c>
      <c r="AI7" s="252"/>
      <c r="AJ7" s="252"/>
      <c r="AK7" s="252"/>
      <c r="AL7" s="252"/>
      <c r="AM7" s="252"/>
      <c r="AN7" s="252"/>
      <c r="AO7" s="252"/>
      <c r="AP7" s="252"/>
      <c r="AQ7" s="252"/>
      <c r="AR7" s="252"/>
      <c r="AS7" s="253"/>
      <c r="AT7" s="3"/>
      <c r="AU7" s="8"/>
      <c r="AV7" s="8"/>
      <c r="AW7" s="8"/>
      <c r="AX7" s="8"/>
      <c r="AY7" s="8"/>
      <c r="AZ7" s="8"/>
      <c r="BA7" s="3"/>
      <c r="BB7" s="3"/>
      <c r="BD7" s="8"/>
      <c r="BE7" s="8"/>
      <c r="BF7" s="8"/>
      <c r="BG7" s="8"/>
      <c r="BH7" s="8"/>
      <c r="BI7" s="31"/>
      <c r="BJ7" s="31"/>
      <c r="BK7" s="31"/>
      <c r="BL7" s="31"/>
      <c r="BM7" s="31"/>
      <c r="BN7" s="31"/>
      <c r="BO7" s="31"/>
      <c r="BP7" s="31"/>
      <c r="BQ7" s="31"/>
      <c r="BR7" s="31"/>
      <c r="BS7" s="31"/>
      <c r="BT7" s="31"/>
      <c r="BU7" s="3"/>
      <c r="BV7" s="10"/>
      <c r="BW7" s="11"/>
      <c r="BX7" s="10"/>
      <c r="BY7" s="11"/>
      <c r="BZ7" s="10"/>
      <c r="CA7" s="11"/>
      <c r="CB7" s="3"/>
      <c r="CC7" s="3"/>
    </row>
    <row r="8" spans="2:81" x14ac:dyDescent="0.4">
      <c r="B8" s="7"/>
      <c r="C8" s="8"/>
      <c r="D8" s="8"/>
      <c r="E8" s="12" t="s">
        <v>5</v>
      </c>
      <c r="F8" s="8"/>
      <c r="G8" s="252" t="str">
        <f>IF(入力フォーム!E4="","",入力フォーム!E4)</f>
        <v/>
      </c>
      <c r="H8" s="252"/>
      <c r="I8" s="252"/>
      <c r="J8" s="252"/>
      <c r="K8" s="252"/>
      <c r="L8" s="252"/>
      <c r="M8" s="252"/>
      <c r="N8" s="252"/>
      <c r="O8" s="252"/>
      <c r="P8" s="252"/>
      <c r="Q8" s="252"/>
      <c r="R8" s="253"/>
      <c r="S8" s="3"/>
      <c r="T8" s="3"/>
      <c r="U8" s="3"/>
      <c r="V8" s="3"/>
      <c r="W8" s="3"/>
      <c r="X8" s="3"/>
      <c r="Y8" s="3"/>
      <c r="Z8" s="3"/>
      <c r="AA8" s="3"/>
      <c r="AC8" s="7"/>
      <c r="AD8" s="8"/>
      <c r="AE8" s="8"/>
      <c r="AF8" s="12" t="s">
        <v>5</v>
      </c>
      <c r="AG8" s="8"/>
      <c r="AH8" s="252" t="str">
        <f>G8</f>
        <v/>
      </c>
      <c r="AI8" s="252"/>
      <c r="AJ8" s="252"/>
      <c r="AK8" s="252"/>
      <c r="AL8" s="252"/>
      <c r="AM8" s="252"/>
      <c r="AN8" s="252"/>
      <c r="AO8" s="252"/>
      <c r="AP8" s="252"/>
      <c r="AQ8" s="252"/>
      <c r="AR8" s="252"/>
      <c r="AS8" s="253"/>
      <c r="AT8" s="3"/>
      <c r="AU8" s="3"/>
      <c r="AV8" s="3"/>
      <c r="AW8" s="3"/>
      <c r="AX8" s="3"/>
      <c r="AY8" s="3"/>
      <c r="AZ8" s="3"/>
      <c r="BA8" s="3"/>
      <c r="BB8" s="3"/>
      <c r="BD8" s="8"/>
      <c r="BE8" s="8"/>
      <c r="BF8" s="8"/>
      <c r="BG8" s="277" t="s">
        <v>116</v>
      </c>
      <c r="BH8" s="277"/>
      <c r="BI8" s="200" t="s">
        <v>2</v>
      </c>
      <c r="BJ8" s="200"/>
      <c r="BK8" s="63" t="s">
        <v>3</v>
      </c>
      <c r="BL8" s="31" t="s">
        <v>44</v>
      </c>
      <c r="BM8" s="31"/>
      <c r="BN8" s="31"/>
      <c r="BO8" s="31"/>
      <c r="BP8" s="31"/>
      <c r="BQ8" s="31"/>
      <c r="BR8" s="31"/>
      <c r="BS8" s="31"/>
      <c r="BT8" s="31"/>
      <c r="BU8" s="3"/>
      <c r="BV8" s="3"/>
      <c r="BW8" s="3"/>
      <c r="BX8" s="3"/>
      <c r="BY8" s="3"/>
      <c r="BZ8" s="3"/>
      <c r="CA8" s="3"/>
      <c r="CB8" s="3"/>
      <c r="CC8" s="3"/>
    </row>
    <row r="9" spans="2:81" x14ac:dyDescent="0.4">
      <c r="B9" s="10"/>
      <c r="C9" s="13"/>
      <c r="D9" s="13"/>
      <c r="E9" s="13"/>
      <c r="F9" s="13"/>
      <c r="G9" s="200"/>
      <c r="H9" s="200"/>
      <c r="I9" s="200"/>
      <c r="J9" s="200"/>
      <c r="K9" s="200"/>
      <c r="L9" s="200"/>
      <c r="M9" s="200"/>
      <c r="N9" s="200"/>
      <c r="O9" s="200"/>
      <c r="P9" s="200"/>
      <c r="Q9" s="200"/>
      <c r="R9" s="201"/>
      <c r="S9" s="3"/>
      <c r="T9" s="3"/>
      <c r="U9" s="3"/>
      <c r="V9" s="3"/>
      <c r="W9" s="3"/>
      <c r="X9" s="3"/>
      <c r="Y9" s="3"/>
      <c r="Z9" s="3"/>
      <c r="AA9" s="3"/>
      <c r="AC9" s="10"/>
      <c r="AD9" s="13"/>
      <c r="AE9" s="13"/>
      <c r="AF9" s="13"/>
      <c r="AG9" s="13"/>
      <c r="AH9" s="37"/>
      <c r="AI9" s="37"/>
      <c r="AJ9" s="37"/>
      <c r="AK9" s="37"/>
      <c r="AL9" s="37"/>
      <c r="AM9" s="37"/>
      <c r="AN9" s="37"/>
      <c r="AO9" s="37"/>
      <c r="AP9" s="37"/>
      <c r="AQ9" s="37"/>
      <c r="AR9" s="37"/>
      <c r="AS9" s="38"/>
      <c r="AT9" s="3"/>
      <c r="AU9" s="3"/>
      <c r="AV9" s="3"/>
      <c r="AW9" s="3"/>
      <c r="AX9" s="3"/>
      <c r="AY9" s="3"/>
      <c r="AZ9" s="3"/>
      <c r="BA9" s="3"/>
      <c r="BB9" s="3"/>
      <c r="BD9" s="13"/>
      <c r="BE9" s="13"/>
      <c r="BF9" s="13"/>
      <c r="BG9" s="13"/>
      <c r="BH9" s="13"/>
      <c r="BI9" s="22"/>
      <c r="BJ9" s="22"/>
      <c r="BK9" s="22"/>
      <c r="BL9" s="22"/>
      <c r="BM9" s="22"/>
      <c r="BN9" s="22"/>
      <c r="BO9" s="22"/>
      <c r="BP9" s="22"/>
      <c r="BQ9" s="22"/>
      <c r="BR9" s="22"/>
      <c r="BS9" s="22"/>
      <c r="BT9" s="22"/>
      <c r="BU9" s="3"/>
      <c r="BV9" s="3"/>
      <c r="BW9" s="3"/>
      <c r="BX9" s="3"/>
      <c r="BY9" s="3"/>
      <c r="BZ9" s="3"/>
      <c r="CA9" s="3"/>
      <c r="CB9" s="3"/>
      <c r="CC9" s="3"/>
    </row>
    <row r="10" spans="2:81" ht="23.1" customHeight="1" x14ac:dyDescent="0.4">
      <c r="B10" s="255" t="s">
        <v>48</v>
      </c>
      <c r="C10" s="256"/>
      <c r="D10" s="256"/>
      <c r="E10" s="256"/>
      <c r="F10" s="256"/>
      <c r="G10" s="256"/>
      <c r="H10" s="257"/>
      <c r="I10" s="14" t="s">
        <v>7</v>
      </c>
      <c r="J10" s="15"/>
      <c r="K10" s="194" t="str">
        <f>IF(入力フォーム!G5="","",入力フォーム!G5)</f>
        <v/>
      </c>
      <c r="L10" s="194"/>
      <c r="M10" s="15" t="s">
        <v>8</v>
      </c>
      <c r="N10" s="235" t="str">
        <f>IF(入力フォーム!J5="","",入力フォーム!J5)</f>
        <v/>
      </c>
      <c r="O10" s="235"/>
      <c r="P10" s="235"/>
      <c r="Q10" s="235"/>
      <c r="R10" s="235"/>
      <c r="S10" s="235"/>
      <c r="T10" s="235"/>
      <c r="U10" s="235"/>
      <c r="V10" s="235"/>
      <c r="W10" s="235"/>
      <c r="X10" s="235"/>
      <c r="Y10" s="236"/>
      <c r="Z10" s="3"/>
      <c r="AA10" s="3"/>
      <c r="AC10" s="255" t="s">
        <v>48</v>
      </c>
      <c r="AD10" s="256"/>
      <c r="AE10" s="256"/>
      <c r="AF10" s="256"/>
      <c r="AG10" s="256"/>
      <c r="AH10" s="256"/>
      <c r="AI10" s="257"/>
      <c r="AJ10" s="14" t="s">
        <v>7</v>
      </c>
      <c r="AK10" s="15"/>
      <c r="AL10" s="194" t="str">
        <f>K10</f>
        <v/>
      </c>
      <c r="AM10" s="194"/>
      <c r="AN10" s="15" t="s">
        <v>8</v>
      </c>
      <c r="AO10" s="235" t="str">
        <f>N10</f>
        <v/>
      </c>
      <c r="AP10" s="235"/>
      <c r="AQ10" s="235"/>
      <c r="AR10" s="235"/>
      <c r="AS10" s="235"/>
      <c r="AT10" s="235"/>
      <c r="AU10" s="235"/>
      <c r="AV10" s="235"/>
      <c r="AW10" s="235"/>
      <c r="AX10" s="235"/>
      <c r="AY10" s="235"/>
      <c r="AZ10" s="236"/>
      <c r="BA10" s="3"/>
      <c r="BB10" s="3"/>
      <c r="BD10" s="255" t="s">
        <v>48</v>
      </c>
      <c r="BE10" s="256"/>
      <c r="BF10" s="256"/>
      <c r="BG10" s="256"/>
      <c r="BH10" s="256"/>
      <c r="BI10" s="256"/>
      <c r="BJ10" s="257"/>
      <c r="BK10" s="14" t="s">
        <v>7</v>
      </c>
      <c r="BL10" s="15"/>
      <c r="BM10" s="194" t="str">
        <f>AL10</f>
        <v/>
      </c>
      <c r="BN10" s="194"/>
      <c r="BO10" s="15" t="s">
        <v>8</v>
      </c>
      <c r="BP10" s="235" t="str">
        <f>AO10</f>
        <v/>
      </c>
      <c r="BQ10" s="235"/>
      <c r="BR10" s="235"/>
      <c r="BS10" s="235"/>
      <c r="BT10" s="235"/>
      <c r="BU10" s="235"/>
      <c r="BV10" s="235"/>
      <c r="BW10" s="235"/>
      <c r="BX10" s="235"/>
      <c r="BY10" s="235"/>
      <c r="BZ10" s="235"/>
      <c r="CA10" s="236"/>
      <c r="CB10" s="3"/>
      <c r="CC10" s="3"/>
    </row>
    <row r="11" spans="2:81" ht="23.1" customHeight="1" x14ac:dyDescent="0.4">
      <c r="B11" s="214" t="s">
        <v>6</v>
      </c>
      <c r="C11" s="215"/>
      <c r="D11" s="215"/>
      <c r="E11" s="215"/>
      <c r="F11" s="215"/>
      <c r="G11" s="215"/>
      <c r="H11" s="216"/>
      <c r="I11" s="240" t="str">
        <f>IF(入力フォーム!AC3="","","  "&amp;入力フォーム!AC3)&amp;IF(入力フォーム!AD3="","","～"&amp;入力フォーム!AD3)&amp;IF(入力フォーム!AC4="","","　, "&amp;入力フォーム!AC4)&amp;IF(入力フォーム!AD4="","","～"&amp;入力フォーム!AD4)&amp;IF(入力フォーム!AC5="","","　, "&amp;入力フォーム!AC5)&amp;IF(入力フォーム!AD5="","","～"&amp;入力フォーム!AD5)&amp;IF(入力フォーム!AC7="","","　, "&amp;入力フォーム!AC7)&amp;IF(入力フォーム!AD7="","","～"&amp;入力フォーム!AD7)</f>
        <v/>
      </c>
      <c r="J11" s="235"/>
      <c r="K11" s="235"/>
      <c r="L11" s="235"/>
      <c r="M11" s="235"/>
      <c r="N11" s="235"/>
      <c r="O11" s="235"/>
      <c r="P11" s="235"/>
      <c r="Q11" s="235"/>
      <c r="R11" s="235"/>
      <c r="S11" s="235"/>
      <c r="T11" s="235"/>
      <c r="U11" s="235"/>
      <c r="V11" s="235"/>
      <c r="W11" s="235"/>
      <c r="X11" s="235"/>
      <c r="Y11" s="236"/>
      <c r="Z11" s="3"/>
      <c r="AA11" s="3"/>
      <c r="AC11" s="214" t="s">
        <v>6</v>
      </c>
      <c r="AD11" s="215"/>
      <c r="AE11" s="215"/>
      <c r="AF11" s="215"/>
      <c r="AG11" s="215"/>
      <c r="AH11" s="215"/>
      <c r="AI11" s="216"/>
      <c r="AJ11" s="240" t="str">
        <f>I11</f>
        <v/>
      </c>
      <c r="AK11" s="235"/>
      <c r="AL11" s="235"/>
      <c r="AM11" s="235"/>
      <c r="AN11" s="235"/>
      <c r="AO11" s="235"/>
      <c r="AP11" s="235"/>
      <c r="AQ11" s="235"/>
      <c r="AR11" s="235"/>
      <c r="AS11" s="235"/>
      <c r="AT11" s="235"/>
      <c r="AU11" s="235"/>
      <c r="AV11" s="235"/>
      <c r="AW11" s="235"/>
      <c r="AX11" s="235"/>
      <c r="AY11" s="235"/>
      <c r="AZ11" s="236"/>
      <c r="BA11" s="3"/>
      <c r="BB11" s="3"/>
      <c r="BD11" s="214" t="s">
        <v>6</v>
      </c>
      <c r="BE11" s="215"/>
      <c r="BF11" s="215"/>
      <c r="BG11" s="215"/>
      <c r="BH11" s="215"/>
      <c r="BI11" s="215"/>
      <c r="BJ11" s="216"/>
      <c r="BK11" s="240" t="str">
        <f>AJ11</f>
        <v/>
      </c>
      <c r="BL11" s="235"/>
      <c r="BM11" s="235"/>
      <c r="BN11" s="235"/>
      <c r="BO11" s="235"/>
      <c r="BP11" s="235"/>
      <c r="BQ11" s="235"/>
      <c r="BR11" s="235"/>
      <c r="BS11" s="235"/>
      <c r="BT11" s="235"/>
      <c r="BU11" s="235"/>
      <c r="BV11" s="235"/>
      <c r="BW11" s="235"/>
      <c r="BX11" s="235"/>
      <c r="BY11" s="235"/>
      <c r="BZ11" s="235"/>
      <c r="CA11" s="236"/>
      <c r="CB11" s="3"/>
      <c r="CC11" s="3"/>
    </row>
    <row r="12" spans="2:81" ht="23.1" customHeight="1" x14ac:dyDescent="0.4">
      <c r="B12" s="255" t="s">
        <v>49</v>
      </c>
      <c r="C12" s="256"/>
      <c r="D12" s="256"/>
      <c r="E12" s="256"/>
      <c r="F12" s="256"/>
      <c r="G12" s="256"/>
      <c r="H12" s="257"/>
      <c r="I12" s="70"/>
      <c r="J12" s="71"/>
      <c r="K12" s="71"/>
      <c r="L12" s="71"/>
      <c r="M12" s="71"/>
      <c r="N12" s="72"/>
      <c r="O12" s="3"/>
      <c r="P12" s="3"/>
      <c r="Q12" s="3"/>
      <c r="R12" s="3"/>
      <c r="S12" s="3"/>
      <c r="T12" s="3"/>
      <c r="U12" s="3"/>
      <c r="V12" s="3"/>
      <c r="W12" s="3"/>
      <c r="X12" s="3"/>
      <c r="Y12" s="3"/>
      <c r="Z12" s="3"/>
      <c r="AA12" s="3"/>
      <c r="AC12" s="255" t="s">
        <v>49</v>
      </c>
      <c r="AD12" s="256"/>
      <c r="AE12" s="256"/>
      <c r="AF12" s="256"/>
      <c r="AG12" s="256"/>
      <c r="AH12" s="256"/>
      <c r="AI12" s="257"/>
      <c r="AJ12" s="70"/>
      <c r="AK12" s="71"/>
      <c r="AL12" s="71"/>
      <c r="AM12" s="71"/>
      <c r="AN12" s="71"/>
      <c r="AO12" s="72"/>
      <c r="AP12" s="3"/>
      <c r="AQ12" s="3"/>
      <c r="AR12" s="3"/>
      <c r="AS12" s="3"/>
      <c r="AT12" s="3"/>
      <c r="AU12" s="3"/>
      <c r="AV12" s="3"/>
      <c r="AW12" s="3"/>
      <c r="AX12" s="3"/>
      <c r="AY12" s="3"/>
      <c r="AZ12" s="3"/>
      <c r="BA12" s="3"/>
      <c r="BB12" s="3"/>
      <c r="BD12" s="255" t="s">
        <v>49</v>
      </c>
      <c r="BE12" s="256"/>
      <c r="BF12" s="256"/>
      <c r="BG12" s="256"/>
      <c r="BH12" s="256"/>
      <c r="BI12" s="256"/>
      <c r="BJ12" s="257"/>
      <c r="BK12" s="70"/>
      <c r="BL12" s="71"/>
      <c r="BM12" s="71"/>
      <c r="BN12" s="71"/>
      <c r="BO12" s="71"/>
      <c r="BP12" s="72"/>
      <c r="BQ12" s="275" t="s">
        <v>50</v>
      </c>
      <c r="BR12" s="275"/>
      <c r="BS12" s="275"/>
      <c r="BT12" s="275"/>
      <c r="BU12" s="275"/>
      <c r="BV12" s="32" t="s">
        <v>42</v>
      </c>
      <c r="BW12" s="32">
        <v>8</v>
      </c>
      <c r="BX12" s="3"/>
      <c r="BY12" s="3"/>
      <c r="BZ12" s="3"/>
      <c r="CA12" s="3"/>
      <c r="CB12" s="3"/>
      <c r="CC12" s="3"/>
    </row>
    <row r="13" spans="2:81" ht="21" customHeight="1" x14ac:dyDescent="0.4">
      <c r="B13" s="196" t="s">
        <v>9</v>
      </c>
      <c r="C13" s="197"/>
      <c r="D13" s="197"/>
      <c r="E13" s="197"/>
      <c r="F13" s="198"/>
      <c r="G13" s="205" t="s">
        <v>39</v>
      </c>
      <c r="H13" s="206"/>
      <c r="I13" s="207"/>
      <c r="J13" s="240" t="str">
        <f>IF(入力フォーム!E11="","",入力フォーム!E11)</f>
        <v/>
      </c>
      <c r="K13" s="235"/>
      <c r="L13" s="235"/>
      <c r="M13" s="235"/>
      <c r="N13" s="235"/>
      <c r="O13" s="235"/>
      <c r="P13" s="235"/>
      <c r="Q13" s="235"/>
      <c r="R13" s="235"/>
      <c r="S13" s="235"/>
      <c r="T13" s="235"/>
      <c r="U13" s="235"/>
      <c r="V13" s="235"/>
      <c r="W13" s="235"/>
      <c r="X13" s="235"/>
      <c r="Y13" s="236"/>
      <c r="Z13" s="208" t="s">
        <v>125</v>
      </c>
      <c r="AA13" s="209"/>
      <c r="AC13" s="196" t="s">
        <v>9</v>
      </c>
      <c r="AD13" s="197"/>
      <c r="AE13" s="197"/>
      <c r="AF13" s="197"/>
      <c r="AG13" s="198"/>
      <c r="AH13" s="205" t="s">
        <v>39</v>
      </c>
      <c r="AI13" s="206"/>
      <c r="AJ13" s="207"/>
      <c r="AK13" s="240" t="str">
        <f>J13</f>
        <v/>
      </c>
      <c r="AL13" s="235"/>
      <c r="AM13" s="235"/>
      <c r="AN13" s="235"/>
      <c r="AO13" s="235"/>
      <c r="AP13" s="235"/>
      <c r="AQ13" s="235"/>
      <c r="AR13" s="235"/>
      <c r="AS13" s="235"/>
      <c r="AT13" s="235"/>
      <c r="AU13" s="235"/>
      <c r="AV13" s="235"/>
      <c r="AW13" s="235"/>
      <c r="AX13" s="235"/>
      <c r="AY13" s="235"/>
      <c r="AZ13" s="236"/>
      <c r="BA13" s="208" t="s">
        <v>125</v>
      </c>
      <c r="BB13" s="209"/>
      <c r="BD13" s="196" t="s">
        <v>9</v>
      </c>
      <c r="BE13" s="197"/>
      <c r="BF13" s="197"/>
      <c r="BG13" s="197"/>
      <c r="BH13" s="198"/>
      <c r="BI13" s="205" t="s">
        <v>39</v>
      </c>
      <c r="BJ13" s="206"/>
      <c r="BK13" s="207"/>
      <c r="BL13" s="240" t="str">
        <f>AK13</f>
        <v/>
      </c>
      <c r="BM13" s="235"/>
      <c r="BN13" s="235"/>
      <c r="BO13" s="235"/>
      <c r="BP13" s="235"/>
      <c r="BQ13" s="235"/>
      <c r="BR13" s="235"/>
      <c r="BS13" s="235"/>
      <c r="BT13" s="235"/>
      <c r="BU13" s="235"/>
      <c r="BV13" s="235"/>
      <c r="BW13" s="235"/>
      <c r="BX13" s="235"/>
      <c r="BY13" s="235"/>
      <c r="BZ13" s="235"/>
      <c r="CA13" s="236"/>
      <c r="CB13" s="199"/>
      <c r="CC13" s="200"/>
    </row>
    <row r="14" spans="2:81" ht="21" customHeight="1" x14ac:dyDescent="0.4">
      <c r="B14" s="199"/>
      <c r="C14" s="200"/>
      <c r="D14" s="200"/>
      <c r="E14" s="200"/>
      <c r="F14" s="201"/>
      <c r="G14" s="214" t="s">
        <v>38</v>
      </c>
      <c r="H14" s="215"/>
      <c r="I14" s="216"/>
      <c r="J14" s="222" t="str">
        <f>LEFT(入力フォーム!E12,40)</f>
        <v/>
      </c>
      <c r="K14" s="223"/>
      <c r="L14" s="223"/>
      <c r="M14" s="223"/>
      <c r="N14" s="223"/>
      <c r="O14" s="223"/>
      <c r="P14" s="223"/>
      <c r="Q14" s="223"/>
      <c r="R14" s="223"/>
      <c r="S14" s="223"/>
      <c r="T14" s="223"/>
      <c r="U14" s="223"/>
      <c r="V14" s="223"/>
      <c r="W14" s="223"/>
      <c r="X14" s="223"/>
      <c r="Y14" s="224"/>
      <c r="Z14" s="210"/>
      <c r="AA14" s="211"/>
      <c r="AC14" s="199"/>
      <c r="AD14" s="200"/>
      <c r="AE14" s="200"/>
      <c r="AF14" s="200"/>
      <c r="AG14" s="201"/>
      <c r="AH14" s="214" t="s">
        <v>38</v>
      </c>
      <c r="AI14" s="215"/>
      <c r="AJ14" s="216"/>
      <c r="AK14" s="222" t="str">
        <f>J14</f>
        <v/>
      </c>
      <c r="AL14" s="223"/>
      <c r="AM14" s="223"/>
      <c r="AN14" s="223"/>
      <c r="AO14" s="223"/>
      <c r="AP14" s="223"/>
      <c r="AQ14" s="223"/>
      <c r="AR14" s="223"/>
      <c r="AS14" s="223"/>
      <c r="AT14" s="223"/>
      <c r="AU14" s="223"/>
      <c r="AV14" s="223"/>
      <c r="AW14" s="223"/>
      <c r="AX14" s="223"/>
      <c r="AY14" s="223"/>
      <c r="AZ14" s="224"/>
      <c r="BA14" s="210"/>
      <c r="BB14" s="211"/>
      <c r="BD14" s="199"/>
      <c r="BE14" s="200"/>
      <c r="BF14" s="200"/>
      <c r="BG14" s="200"/>
      <c r="BH14" s="201"/>
      <c r="BI14" s="214" t="s">
        <v>38</v>
      </c>
      <c r="BJ14" s="215"/>
      <c r="BK14" s="216"/>
      <c r="BL14" s="222" t="str">
        <f>AK14</f>
        <v/>
      </c>
      <c r="BM14" s="223"/>
      <c r="BN14" s="223"/>
      <c r="BO14" s="223"/>
      <c r="BP14" s="223"/>
      <c r="BQ14" s="223"/>
      <c r="BR14" s="223"/>
      <c r="BS14" s="223"/>
      <c r="BT14" s="223"/>
      <c r="BU14" s="223"/>
      <c r="BV14" s="223"/>
      <c r="BW14" s="223"/>
      <c r="BX14" s="223"/>
      <c r="BY14" s="223"/>
      <c r="BZ14" s="223"/>
      <c r="CA14" s="224"/>
      <c r="CB14" s="199"/>
      <c r="CC14" s="200"/>
    </row>
    <row r="15" spans="2:81" ht="21" customHeight="1" x14ac:dyDescent="0.4">
      <c r="B15" s="202"/>
      <c r="C15" s="203"/>
      <c r="D15" s="203"/>
      <c r="E15" s="203"/>
      <c r="F15" s="204"/>
      <c r="G15" s="217" t="s">
        <v>13</v>
      </c>
      <c r="H15" s="218"/>
      <c r="I15" s="219"/>
      <c r="J15" s="73" t="str">
        <f>LEFT(入力フォーム!E13,1)</f>
        <v/>
      </c>
      <c r="K15" s="74" t="str">
        <f>MID(入力フォーム!$E$13,2,1)</f>
        <v/>
      </c>
      <c r="L15" s="74" t="str">
        <f>MID(入力フォーム!$E$13,3,1)</f>
        <v/>
      </c>
      <c r="M15" s="74" t="str">
        <f>MID(入力フォーム!$E$13,4,1)</f>
        <v/>
      </c>
      <c r="N15" s="74" t="str">
        <f>MID(入力フォーム!$E$13,5,1)</f>
        <v/>
      </c>
      <c r="O15" s="74" t="str">
        <f>MID(入力フォーム!$E$13,6,1)</f>
        <v/>
      </c>
      <c r="P15" s="74" t="str">
        <f>MID(入力フォーム!$E$13,7,1)</f>
        <v/>
      </c>
      <c r="Q15" s="74" t="str">
        <f>MID(入力フォーム!$E$13,8,1)</f>
        <v/>
      </c>
      <c r="R15" s="74" t="str">
        <f>MID(入力フォーム!$E$13,9,1)</f>
        <v/>
      </c>
      <c r="S15" s="74" t="str">
        <f>MID(入力フォーム!$E$13,10,1)</f>
        <v/>
      </c>
      <c r="T15" s="74" t="str">
        <f>MID(入力フォーム!$E$13,11,1)</f>
        <v/>
      </c>
      <c r="U15" s="74" t="str">
        <f>MID(入力フォーム!$E$13,12,1)</f>
        <v/>
      </c>
      <c r="V15" s="74" t="str">
        <f>MID(入力フォーム!$E$13,13,1)</f>
        <v/>
      </c>
      <c r="W15" s="74" t="str">
        <f>MID(入力フォーム!$E$13,14,1)</f>
        <v/>
      </c>
      <c r="X15" s="74" t="str">
        <f>MID(入力フォーム!$E$13,15,1)</f>
        <v/>
      </c>
      <c r="Y15" s="75" t="str">
        <f>MID(入力フォーム!$E$13,16,1)</f>
        <v/>
      </c>
      <c r="Z15" s="212"/>
      <c r="AA15" s="213"/>
      <c r="AC15" s="202"/>
      <c r="AD15" s="203"/>
      <c r="AE15" s="203"/>
      <c r="AF15" s="203"/>
      <c r="AG15" s="204"/>
      <c r="AH15" s="217" t="s">
        <v>13</v>
      </c>
      <c r="AI15" s="218"/>
      <c r="AJ15" s="219"/>
      <c r="AK15" s="73" t="str">
        <f>J15</f>
        <v/>
      </c>
      <c r="AL15" s="74" t="str">
        <f t="shared" ref="AL15:AZ15" si="0">K15</f>
        <v/>
      </c>
      <c r="AM15" s="74" t="str">
        <f t="shared" si="0"/>
        <v/>
      </c>
      <c r="AN15" s="74" t="str">
        <f t="shared" si="0"/>
        <v/>
      </c>
      <c r="AO15" s="74" t="str">
        <f t="shared" si="0"/>
        <v/>
      </c>
      <c r="AP15" s="74" t="str">
        <f t="shared" si="0"/>
        <v/>
      </c>
      <c r="AQ15" s="74" t="str">
        <f t="shared" si="0"/>
        <v/>
      </c>
      <c r="AR15" s="74" t="str">
        <f t="shared" si="0"/>
        <v/>
      </c>
      <c r="AS15" s="74" t="str">
        <f t="shared" si="0"/>
        <v/>
      </c>
      <c r="AT15" s="74" t="str">
        <f t="shared" si="0"/>
        <v/>
      </c>
      <c r="AU15" s="74" t="str">
        <f t="shared" si="0"/>
        <v/>
      </c>
      <c r="AV15" s="74" t="str">
        <f t="shared" si="0"/>
        <v/>
      </c>
      <c r="AW15" s="74" t="str">
        <f t="shared" si="0"/>
        <v/>
      </c>
      <c r="AX15" s="74" t="str">
        <f t="shared" si="0"/>
        <v/>
      </c>
      <c r="AY15" s="74" t="str">
        <f t="shared" si="0"/>
        <v/>
      </c>
      <c r="AZ15" s="75" t="str">
        <f t="shared" si="0"/>
        <v/>
      </c>
      <c r="BA15" s="212"/>
      <c r="BB15" s="213"/>
      <c r="BD15" s="202"/>
      <c r="BE15" s="203"/>
      <c r="BF15" s="203"/>
      <c r="BG15" s="203"/>
      <c r="BH15" s="204"/>
      <c r="BI15" s="217" t="s">
        <v>13</v>
      </c>
      <c r="BJ15" s="218"/>
      <c r="BK15" s="219"/>
      <c r="BL15" s="73" t="str">
        <f>AK15</f>
        <v/>
      </c>
      <c r="BM15" s="74" t="str">
        <f t="shared" ref="BM15:CA15" si="1">AL15</f>
        <v/>
      </c>
      <c r="BN15" s="74" t="str">
        <f t="shared" si="1"/>
        <v/>
      </c>
      <c r="BO15" s="74" t="str">
        <f t="shared" si="1"/>
        <v/>
      </c>
      <c r="BP15" s="74" t="str">
        <f t="shared" si="1"/>
        <v/>
      </c>
      <c r="BQ15" s="74" t="str">
        <f t="shared" si="1"/>
        <v/>
      </c>
      <c r="BR15" s="74" t="str">
        <f t="shared" si="1"/>
        <v/>
      </c>
      <c r="BS15" s="74" t="str">
        <f t="shared" si="1"/>
        <v/>
      </c>
      <c r="BT15" s="74" t="str">
        <f t="shared" si="1"/>
        <v/>
      </c>
      <c r="BU15" s="74" t="str">
        <f t="shared" si="1"/>
        <v/>
      </c>
      <c r="BV15" s="74" t="str">
        <f t="shared" si="1"/>
        <v/>
      </c>
      <c r="BW15" s="74" t="str">
        <f t="shared" si="1"/>
        <v/>
      </c>
      <c r="BX15" s="74" t="str">
        <f t="shared" si="1"/>
        <v/>
      </c>
      <c r="BY15" s="74" t="str">
        <f t="shared" si="1"/>
        <v/>
      </c>
      <c r="BZ15" s="74" t="str">
        <f t="shared" si="1"/>
        <v/>
      </c>
      <c r="CA15" s="75" t="str">
        <f t="shared" si="1"/>
        <v/>
      </c>
      <c r="CB15" s="199"/>
      <c r="CC15" s="200"/>
    </row>
    <row r="16" spans="2:81" x14ac:dyDescent="0.4">
      <c r="B16" s="3"/>
      <c r="C16" s="3"/>
      <c r="D16" s="3"/>
      <c r="E16" s="3"/>
      <c r="F16" s="3"/>
      <c r="G16" s="3"/>
      <c r="H16" s="3"/>
      <c r="I16" s="3"/>
      <c r="J16" s="240" t="str">
        <f>MID(入力フォーム!E12,41,80)</f>
        <v/>
      </c>
      <c r="K16" s="235"/>
      <c r="L16" s="235"/>
      <c r="M16" s="235"/>
      <c r="N16" s="235"/>
      <c r="O16" s="235"/>
      <c r="P16" s="235"/>
      <c r="Q16" s="235"/>
      <c r="R16" s="235"/>
      <c r="S16" s="235"/>
      <c r="T16" s="235"/>
      <c r="U16" s="235"/>
      <c r="V16" s="235"/>
      <c r="W16" s="235"/>
      <c r="X16" s="235"/>
      <c r="Y16" s="236"/>
      <c r="Z16" s="3"/>
      <c r="AA16" s="3"/>
      <c r="AC16" s="3"/>
      <c r="AD16" s="3"/>
      <c r="AE16" s="3"/>
      <c r="AF16" s="3"/>
      <c r="AG16" s="3"/>
      <c r="AH16" s="3"/>
      <c r="AI16" s="3"/>
      <c r="AJ16" s="3"/>
      <c r="AK16" s="240" t="str">
        <f>J16</f>
        <v/>
      </c>
      <c r="AL16" s="235"/>
      <c r="AM16" s="235"/>
      <c r="AN16" s="235"/>
      <c r="AO16" s="235"/>
      <c r="AP16" s="235"/>
      <c r="AQ16" s="235"/>
      <c r="AR16" s="235"/>
      <c r="AS16" s="235"/>
      <c r="AT16" s="235"/>
      <c r="AU16" s="235"/>
      <c r="AV16" s="235"/>
      <c r="AW16" s="235"/>
      <c r="AX16" s="235"/>
      <c r="AY16" s="235"/>
      <c r="AZ16" s="236"/>
      <c r="BA16" s="196"/>
      <c r="BB16" s="197"/>
      <c r="BD16" s="3"/>
      <c r="BE16" s="3"/>
      <c r="BF16" s="3"/>
      <c r="BG16" s="3"/>
      <c r="BH16" s="3"/>
      <c r="BI16" s="3"/>
      <c r="BJ16" s="3"/>
      <c r="BK16" s="3"/>
      <c r="BL16" s="240" t="str">
        <f>AK16</f>
        <v/>
      </c>
      <c r="BM16" s="235"/>
      <c r="BN16" s="235"/>
      <c r="BO16" s="235"/>
      <c r="BP16" s="235"/>
      <c r="BQ16" s="235"/>
      <c r="BR16" s="235"/>
      <c r="BS16" s="235"/>
      <c r="BT16" s="235"/>
      <c r="BU16" s="235"/>
      <c r="BV16" s="235"/>
      <c r="BW16" s="235"/>
      <c r="BX16" s="235"/>
      <c r="BY16" s="235"/>
      <c r="BZ16" s="235"/>
      <c r="CA16" s="236"/>
      <c r="CB16" s="8"/>
      <c r="CC16" s="8"/>
    </row>
    <row r="17" spans="2:81" ht="21" customHeight="1" x14ac:dyDescent="0.4">
      <c r="B17" s="3"/>
      <c r="C17" s="3"/>
      <c r="D17" s="3"/>
      <c r="E17" s="3"/>
      <c r="F17" s="3"/>
      <c r="G17" s="3"/>
      <c r="H17" s="3"/>
      <c r="I17" s="3"/>
      <c r="J17" s="73" t="str">
        <f>MID(入力フォーム!$E$13,17,1)</f>
        <v/>
      </c>
      <c r="K17" s="74" t="str">
        <f>MID(入力フォーム!$E$13,18,1)</f>
        <v/>
      </c>
      <c r="L17" s="74" t="str">
        <f>MID(入力フォーム!$E$13,19,1)</f>
        <v/>
      </c>
      <c r="M17" s="74" t="str">
        <f>MID(入力フォーム!$E$13,20,1)</f>
        <v/>
      </c>
      <c r="N17" s="74" t="str">
        <f>MID(入力フォーム!$E$13,21,1)</f>
        <v/>
      </c>
      <c r="O17" s="74" t="str">
        <f>MID(入力フォーム!$E$13,22,1)</f>
        <v/>
      </c>
      <c r="P17" s="74" t="str">
        <f>MID(入力フォーム!$E$13,23,1)</f>
        <v/>
      </c>
      <c r="Q17" s="74" t="str">
        <f>MID(入力フォーム!$E$13,24,1)</f>
        <v/>
      </c>
      <c r="R17" s="74" t="str">
        <f>MID(入力フォーム!$E$13,25,1)</f>
        <v/>
      </c>
      <c r="S17" s="74" t="str">
        <f>MID(入力フォーム!$E$13,26,1)</f>
        <v/>
      </c>
      <c r="T17" s="74" t="str">
        <f>MID(入力フォーム!$E$13,27,1)</f>
        <v/>
      </c>
      <c r="U17" s="74" t="str">
        <f>MID(入力フォーム!$E$13,28,1)</f>
        <v/>
      </c>
      <c r="V17" s="74" t="str">
        <f>MID(入力フォーム!$E$13,29,1)</f>
        <v/>
      </c>
      <c r="W17" s="74" t="str">
        <f>MID(入力フォーム!$E$13,30,1)</f>
        <v/>
      </c>
      <c r="X17" s="74" t="str">
        <f>MID(入力フォーム!$E$13,31,1)</f>
        <v/>
      </c>
      <c r="Y17" s="75" t="str">
        <f>MID(入力フォーム!$E$13,32,1)</f>
        <v/>
      </c>
      <c r="Z17" s="225" t="str">
        <f>MID(入力フォーム!$E$13,33,3)</f>
        <v/>
      </c>
      <c r="AA17" s="258" t="str">
        <f>MID(入力フォーム!$E$13,32,1)</f>
        <v/>
      </c>
      <c r="AC17" s="3"/>
      <c r="AD17" s="3"/>
      <c r="AE17" s="3"/>
      <c r="AF17" s="3"/>
      <c r="AG17" s="3"/>
      <c r="AH17" s="3"/>
      <c r="AI17" s="3"/>
      <c r="AJ17" s="3"/>
      <c r="AK17" s="73" t="str">
        <f>J17</f>
        <v/>
      </c>
      <c r="AL17" s="74" t="str">
        <f t="shared" ref="AL17:AZ17" si="2">K17</f>
        <v/>
      </c>
      <c r="AM17" s="74" t="str">
        <f t="shared" si="2"/>
        <v/>
      </c>
      <c r="AN17" s="74" t="str">
        <f t="shared" si="2"/>
        <v/>
      </c>
      <c r="AO17" s="74" t="str">
        <f t="shared" si="2"/>
        <v/>
      </c>
      <c r="AP17" s="74" t="str">
        <f t="shared" si="2"/>
        <v/>
      </c>
      <c r="AQ17" s="74" t="str">
        <f t="shared" si="2"/>
        <v/>
      </c>
      <c r="AR17" s="74" t="str">
        <f t="shared" si="2"/>
        <v/>
      </c>
      <c r="AS17" s="74" t="str">
        <f t="shared" si="2"/>
        <v/>
      </c>
      <c r="AT17" s="74" t="str">
        <f t="shared" si="2"/>
        <v/>
      </c>
      <c r="AU17" s="74" t="str">
        <f t="shared" si="2"/>
        <v/>
      </c>
      <c r="AV17" s="74" t="str">
        <f t="shared" si="2"/>
        <v/>
      </c>
      <c r="AW17" s="74" t="str">
        <f t="shared" si="2"/>
        <v/>
      </c>
      <c r="AX17" s="74" t="str">
        <f t="shared" si="2"/>
        <v/>
      </c>
      <c r="AY17" s="74" t="str">
        <f t="shared" si="2"/>
        <v/>
      </c>
      <c r="AZ17" s="75" t="str">
        <f t="shared" si="2"/>
        <v/>
      </c>
      <c r="BA17" s="225" t="str">
        <f>Z17</f>
        <v/>
      </c>
      <c r="BB17" s="226"/>
      <c r="BD17" s="3"/>
      <c r="BE17" s="3"/>
      <c r="BF17" s="3"/>
      <c r="BG17" s="3"/>
      <c r="BH17" s="3"/>
      <c r="BI17" s="3"/>
      <c r="BJ17" s="3"/>
      <c r="BK17" s="3"/>
      <c r="BL17" s="73" t="str">
        <f>AK17</f>
        <v/>
      </c>
      <c r="BM17" s="74" t="str">
        <f t="shared" ref="BM17:CA17" si="3">AL17</f>
        <v/>
      </c>
      <c r="BN17" s="74" t="str">
        <f t="shared" si="3"/>
        <v/>
      </c>
      <c r="BO17" s="74" t="str">
        <f t="shared" si="3"/>
        <v/>
      </c>
      <c r="BP17" s="74" t="str">
        <f t="shared" si="3"/>
        <v/>
      </c>
      <c r="BQ17" s="74" t="str">
        <f t="shared" si="3"/>
        <v/>
      </c>
      <c r="BR17" s="74" t="str">
        <f t="shared" si="3"/>
        <v/>
      </c>
      <c r="BS17" s="74" t="str">
        <f t="shared" si="3"/>
        <v/>
      </c>
      <c r="BT17" s="74" t="str">
        <f t="shared" si="3"/>
        <v/>
      </c>
      <c r="BU17" s="74" t="str">
        <f t="shared" si="3"/>
        <v/>
      </c>
      <c r="BV17" s="74" t="str">
        <f t="shared" si="3"/>
        <v/>
      </c>
      <c r="BW17" s="74" t="str">
        <f t="shared" si="3"/>
        <v/>
      </c>
      <c r="BX17" s="74" t="str">
        <f t="shared" si="3"/>
        <v/>
      </c>
      <c r="BY17" s="74" t="str">
        <f t="shared" si="3"/>
        <v/>
      </c>
      <c r="BZ17" s="74" t="str">
        <f t="shared" si="3"/>
        <v/>
      </c>
      <c r="CA17" s="75" t="str">
        <f t="shared" si="3"/>
        <v/>
      </c>
      <c r="CB17" s="8"/>
      <c r="CC17" s="8"/>
    </row>
    <row r="18" spans="2:81" ht="4.5" customHeight="1" x14ac:dyDescent="0.4">
      <c r="B18" s="3"/>
      <c r="C18" s="3"/>
      <c r="D18" s="3"/>
      <c r="E18" s="3"/>
      <c r="F18" s="3"/>
      <c r="G18" s="3"/>
      <c r="H18" s="3"/>
      <c r="I18" s="3"/>
      <c r="J18" s="3"/>
      <c r="K18" s="3"/>
      <c r="L18" s="3"/>
      <c r="M18" s="3"/>
      <c r="N18" s="3"/>
      <c r="O18" s="3"/>
      <c r="P18" s="3"/>
      <c r="Q18" s="3"/>
      <c r="R18" s="3"/>
      <c r="S18" s="3"/>
      <c r="T18" s="3"/>
      <c r="U18" s="3"/>
      <c r="V18" s="3"/>
      <c r="W18" s="3"/>
      <c r="X18" s="3"/>
      <c r="Y18" s="3"/>
      <c r="Z18" s="3"/>
      <c r="AA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D18" s="3"/>
      <c r="BE18" s="3"/>
      <c r="BF18" s="3"/>
      <c r="BG18" s="3"/>
      <c r="BH18" s="3"/>
      <c r="BI18" s="3"/>
      <c r="BJ18" s="3"/>
      <c r="BK18" s="3"/>
      <c r="BL18" s="3"/>
      <c r="BM18" s="3"/>
      <c r="BN18" s="3"/>
      <c r="BO18" s="3"/>
      <c r="BP18" s="3"/>
      <c r="BQ18" s="3"/>
      <c r="BR18" s="3"/>
      <c r="BS18" s="3"/>
      <c r="BT18" s="3"/>
      <c r="BU18" s="3"/>
      <c r="BV18" s="3"/>
      <c r="BW18" s="3"/>
      <c r="BX18" s="3"/>
      <c r="BY18" s="3"/>
      <c r="BZ18" s="3"/>
      <c r="CA18" s="3"/>
      <c r="CB18" s="8"/>
      <c r="CC18" s="8"/>
    </row>
    <row r="19" spans="2:81" ht="21.6" customHeight="1" x14ac:dyDescent="0.4">
      <c r="B19" s="193" t="s">
        <v>40</v>
      </c>
      <c r="C19" s="194"/>
      <c r="D19" s="194"/>
      <c r="E19" s="194"/>
      <c r="F19" s="194"/>
      <c r="G19" s="194"/>
      <c r="H19" s="194"/>
      <c r="I19" s="195"/>
      <c r="J19" s="73" t="str">
        <f>IF(LEN(入力フォーム!$E$14)&lt;6,"",LEFT(RIGHT(入力フォーム!$E$14,6),1))</f>
        <v/>
      </c>
      <c r="K19" s="74" t="str">
        <f>IF(LEN(入力フォーム!$E$14)&lt;5,"",LEFT(RIGHT(入力フォーム!$E$14,5),1))</f>
        <v/>
      </c>
      <c r="L19" s="74" t="str">
        <f>IF(LEN(入力フォーム!$E$14)&lt;4,"",LEFT(RIGHT(入力フォーム!$E$14,4),1))</f>
        <v/>
      </c>
      <c r="M19" s="74" t="str">
        <f>IF(LEN(入力フォーム!$E$14)&lt;3,"",LEFT(RIGHT(入力フォーム!$E$14,3),1))</f>
        <v/>
      </c>
      <c r="N19" s="74" t="str">
        <f>IF(LEN(入力フォーム!$E$14)&lt;2,"",LEFT(RIGHT(入力フォーム!$E$14,2),1))</f>
        <v/>
      </c>
      <c r="O19" s="75" t="str">
        <f>IF(LEN(入力フォーム!$E$14)&lt;1,"",LEFT(RIGHT(入力フォーム!$E$14,1),1))</f>
        <v/>
      </c>
      <c r="P19" s="17" t="s">
        <v>31</v>
      </c>
      <c r="Q19" s="73" t="str">
        <f>IF(LEN(入力フォーム!$L$14)&lt;4,"",LEFT(RIGHT(入力フォーム!$L$14,4),1))</f>
        <v/>
      </c>
      <c r="R19" s="74" t="str">
        <f>IF(LEN(入力フォーム!$L$14)&lt;3,"",LEFT(RIGHT(入力フォーム!$L$14,3),1))</f>
        <v/>
      </c>
      <c r="S19" s="74" t="str">
        <f>IF(LEN(入力フォーム!$L$14)&lt;2,"",LEFT(RIGHT(入力フォーム!$L$14,2),1))</f>
        <v/>
      </c>
      <c r="T19" s="75" t="str">
        <f>IF(LEN(入力フォーム!$L$14)&lt;1,"",LEFT(RIGHT(入力フォーム!$L$14,1),1))</f>
        <v/>
      </c>
      <c r="U19" s="17" t="s">
        <v>31</v>
      </c>
      <c r="V19" s="73" t="str">
        <f>IF(LEN(入力フォーム!$Q$14)&lt;4,"",LEFT(RIGHT(入力フォーム!$Q$14,4),1))</f>
        <v/>
      </c>
      <c r="W19" s="74" t="str">
        <f>IF(LEN(入力フォーム!$Q$14)&lt;3,"",LEFT(RIGHT(入力フォーム!$Q$14,3),1))</f>
        <v/>
      </c>
      <c r="X19" s="74" t="str">
        <f>IF(LEN(入力フォーム!$Q$14)&lt;2,"",LEFT(RIGHT(入力フォーム!$Q$14,2),1))</f>
        <v/>
      </c>
      <c r="Y19" s="75" t="str">
        <f>IF(LEN(入力フォーム!$Q$14)&lt;1,"",LEFT(RIGHT(入力フォーム!$Q$14,1),1))</f>
        <v/>
      </c>
      <c r="Z19" s="3"/>
      <c r="AA19" s="3"/>
      <c r="AC19" s="193" t="s">
        <v>40</v>
      </c>
      <c r="AD19" s="194"/>
      <c r="AE19" s="194"/>
      <c r="AF19" s="194"/>
      <c r="AG19" s="194"/>
      <c r="AH19" s="194"/>
      <c r="AI19" s="194"/>
      <c r="AJ19" s="195"/>
      <c r="AK19" s="73" t="str">
        <f>IF(J19="","",J19)</f>
        <v/>
      </c>
      <c r="AL19" s="74" t="str">
        <f t="shared" ref="AL19:AO19" si="4">IF(K19="","",K19)</f>
        <v/>
      </c>
      <c r="AM19" s="74" t="str">
        <f t="shared" si="4"/>
        <v/>
      </c>
      <c r="AN19" s="74" t="str">
        <f t="shared" si="4"/>
        <v/>
      </c>
      <c r="AO19" s="74" t="str">
        <f t="shared" si="4"/>
        <v/>
      </c>
      <c r="AP19" s="75" t="str">
        <f>IF(O19="","",O19)</f>
        <v/>
      </c>
      <c r="AQ19" s="17" t="s">
        <v>31</v>
      </c>
      <c r="AR19" s="73" t="str">
        <f>IF(Q19="","",Q19)</f>
        <v/>
      </c>
      <c r="AS19" s="74" t="str">
        <f t="shared" ref="AS19:AT19" si="5">IF(R19="","",R19)</f>
        <v/>
      </c>
      <c r="AT19" s="74" t="str">
        <f t="shared" si="5"/>
        <v/>
      </c>
      <c r="AU19" s="75" t="str">
        <f>IF(T19="","",T19)</f>
        <v/>
      </c>
      <c r="AV19" s="17" t="s">
        <v>31</v>
      </c>
      <c r="AW19" s="73" t="str">
        <f>IF(V19="","",V19)</f>
        <v/>
      </c>
      <c r="AX19" s="74" t="str">
        <f t="shared" ref="AX19:AZ19" si="6">IF(W19="","",W19)</f>
        <v/>
      </c>
      <c r="AY19" s="74" t="str">
        <f t="shared" si="6"/>
        <v/>
      </c>
      <c r="AZ19" s="75" t="str">
        <f t="shared" si="6"/>
        <v/>
      </c>
      <c r="BA19" s="3"/>
      <c r="BB19" s="3"/>
      <c r="BD19" s="193" t="s">
        <v>40</v>
      </c>
      <c r="BE19" s="194"/>
      <c r="BF19" s="194"/>
      <c r="BG19" s="194"/>
      <c r="BH19" s="194"/>
      <c r="BI19" s="194"/>
      <c r="BJ19" s="194"/>
      <c r="BK19" s="195"/>
      <c r="BL19" s="73" t="str">
        <f>IF(AK19="","",AK19)</f>
        <v/>
      </c>
      <c r="BM19" s="74" t="str">
        <f t="shared" ref="BM19" si="7">IF(AL19="","",AL19)</f>
        <v/>
      </c>
      <c r="BN19" s="74" t="str">
        <f t="shared" ref="BN19" si="8">IF(AM19="","",AM19)</f>
        <v/>
      </c>
      <c r="BO19" s="74" t="str">
        <f t="shared" ref="BO19" si="9">IF(AN19="","",AN19)</f>
        <v/>
      </c>
      <c r="BP19" s="74" t="str">
        <f t="shared" ref="BP19" si="10">IF(AO19="","",AO19)</f>
        <v/>
      </c>
      <c r="BQ19" s="75" t="str">
        <f>IF(AP19="","",AP19)</f>
        <v/>
      </c>
      <c r="BR19" s="17" t="s">
        <v>31</v>
      </c>
      <c r="BS19" s="73" t="str">
        <f>IF(AR19="","",AR19)</f>
        <v/>
      </c>
      <c r="BT19" s="74" t="str">
        <f t="shared" ref="BT19" si="11">IF(AS19="","",AS19)</f>
        <v/>
      </c>
      <c r="BU19" s="74" t="str">
        <f t="shared" ref="BU19" si="12">IF(AT19="","",AT19)</f>
        <v/>
      </c>
      <c r="BV19" s="75" t="str">
        <f>IF(AU19="","",AU19)</f>
        <v/>
      </c>
      <c r="BW19" s="17" t="s">
        <v>31</v>
      </c>
      <c r="BX19" s="73" t="str">
        <f>IF(AW19="","",AW19)</f>
        <v/>
      </c>
      <c r="BY19" s="74" t="str">
        <f t="shared" ref="BY19" si="13">IF(AX19="","",AX19)</f>
        <v/>
      </c>
      <c r="BZ19" s="74" t="str">
        <f t="shared" ref="BZ19" si="14">IF(AY19="","",AY19)</f>
        <v/>
      </c>
      <c r="CA19" s="75" t="str">
        <f t="shared" ref="CA19" si="15">IF(AZ19="","",AZ19)</f>
        <v/>
      </c>
      <c r="CB19" s="8"/>
      <c r="CC19" s="8"/>
    </row>
    <row r="20" spans="2:81" ht="5.0999999999999996" customHeight="1" x14ac:dyDescent="0.4">
      <c r="B20" s="3"/>
      <c r="C20" s="3"/>
      <c r="D20" s="3"/>
      <c r="E20" s="3"/>
      <c r="F20" s="3"/>
      <c r="G20" s="3"/>
      <c r="H20" s="3"/>
      <c r="I20" s="3"/>
      <c r="J20" s="3"/>
      <c r="K20" s="3"/>
      <c r="L20" s="3"/>
      <c r="M20" s="3"/>
      <c r="N20" s="3"/>
      <c r="O20" s="3"/>
      <c r="P20" s="3"/>
      <c r="Q20" s="3"/>
      <c r="R20" s="3"/>
      <c r="S20" s="3"/>
      <c r="T20" s="3"/>
      <c r="U20" s="3"/>
      <c r="V20" s="3"/>
      <c r="W20" s="3"/>
      <c r="X20" s="3"/>
      <c r="Y20" s="3"/>
      <c r="Z20" s="3"/>
      <c r="AA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D20" s="3"/>
      <c r="BE20" s="3"/>
      <c r="BF20" s="3"/>
      <c r="BG20" s="3"/>
      <c r="BH20" s="3"/>
      <c r="BI20" s="3"/>
      <c r="BJ20" s="3"/>
      <c r="BK20" s="3"/>
      <c r="BL20" s="3"/>
      <c r="BM20" s="3"/>
      <c r="BN20" s="3"/>
      <c r="BO20" s="3"/>
      <c r="BP20" s="3"/>
      <c r="BQ20" s="3"/>
      <c r="BR20" s="3"/>
      <c r="BS20" s="3"/>
      <c r="BT20" s="3"/>
      <c r="BU20" s="3"/>
      <c r="BV20" s="3"/>
      <c r="BW20" s="3"/>
      <c r="BX20" s="3"/>
      <c r="BY20" s="3"/>
      <c r="BZ20" s="3"/>
      <c r="CA20" s="3"/>
      <c r="CB20" s="8"/>
      <c r="CC20" s="8"/>
    </row>
    <row r="21" spans="2:81" x14ac:dyDescent="0.4">
      <c r="B21" s="196" t="s">
        <v>30</v>
      </c>
      <c r="C21" s="197"/>
      <c r="D21" s="197"/>
      <c r="E21" s="197"/>
      <c r="F21" s="198"/>
      <c r="G21" s="205" t="s">
        <v>39</v>
      </c>
      <c r="H21" s="206"/>
      <c r="I21" s="207"/>
      <c r="J21" s="268" t="str">
        <f>IF(OR(入力フォーム!E15="",入力フォーム!E15="印鑑証明を使用する場合、入力必須"),"",入力フォーム!E15)</f>
        <v/>
      </c>
      <c r="K21" s="269"/>
      <c r="L21" s="269"/>
      <c r="M21" s="269"/>
      <c r="N21" s="269"/>
      <c r="O21" s="269"/>
      <c r="P21" s="269"/>
      <c r="Q21" s="269"/>
      <c r="R21" s="269"/>
      <c r="S21" s="269"/>
      <c r="T21" s="269"/>
      <c r="U21" s="269"/>
      <c r="V21" s="269"/>
      <c r="W21" s="269"/>
      <c r="X21" s="269"/>
      <c r="Y21" s="270"/>
      <c r="Z21" s="208" t="s">
        <v>125</v>
      </c>
      <c r="AA21" s="209"/>
      <c r="AC21" s="196" t="s">
        <v>30</v>
      </c>
      <c r="AD21" s="197"/>
      <c r="AE21" s="197"/>
      <c r="AF21" s="197"/>
      <c r="AG21" s="198"/>
      <c r="AH21" s="205" t="s">
        <v>39</v>
      </c>
      <c r="AI21" s="206"/>
      <c r="AJ21" s="207"/>
      <c r="AK21" s="240" t="str">
        <f>J21</f>
        <v/>
      </c>
      <c r="AL21" s="235"/>
      <c r="AM21" s="235"/>
      <c r="AN21" s="235"/>
      <c r="AO21" s="235"/>
      <c r="AP21" s="235"/>
      <c r="AQ21" s="235"/>
      <c r="AR21" s="235"/>
      <c r="AS21" s="235"/>
      <c r="AT21" s="235"/>
      <c r="AU21" s="235"/>
      <c r="AV21" s="235"/>
      <c r="AW21" s="235"/>
      <c r="AX21" s="235"/>
      <c r="AY21" s="235"/>
      <c r="AZ21" s="236"/>
      <c r="BA21" s="208" t="s">
        <v>125</v>
      </c>
      <c r="BB21" s="209"/>
      <c r="BD21" s="196" t="s">
        <v>30</v>
      </c>
      <c r="BE21" s="197"/>
      <c r="BF21" s="197"/>
      <c r="BG21" s="197"/>
      <c r="BH21" s="198"/>
      <c r="BI21" s="205" t="s">
        <v>39</v>
      </c>
      <c r="BJ21" s="206"/>
      <c r="BK21" s="207"/>
      <c r="BL21" s="240" t="str">
        <f>AK21</f>
        <v/>
      </c>
      <c r="BM21" s="235"/>
      <c r="BN21" s="235"/>
      <c r="BO21" s="235"/>
      <c r="BP21" s="235"/>
      <c r="BQ21" s="235"/>
      <c r="BR21" s="235"/>
      <c r="BS21" s="235"/>
      <c r="BT21" s="235"/>
      <c r="BU21" s="235"/>
      <c r="BV21" s="235"/>
      <c r="BW21" s="235"/>
      <c r="BX21" s="235"/>
      <c r="BY21" s="235"/>
      <c r="BZ21" s="235"/>
      <c r="CA21" s="236"/>
      <c r="CB21" s="199"/>
      <c r="CC21" s="200"/>
    </row>
    <row r="22" spans="2:81" x14ac:dyDescent="0.4">
      <c r="B22" s="199"/>
      <c r="C22" s="200"/>
      <c r="D22" s="200"/>
      <c r="E22" s="200"/>
      <c r="F22" s="201"/>
      <c r="G22" s="214" t="s">
        <v>38</v>
      </c>
      <c r="H22" s="215"/>
      <c r="I22" s="216"/>
      <c r="J22" s="268" t="str">
        <f>IF(OR(入力フォーム!E16="",入力フォーム!E16="印鑑証明を使用する場合、入力必須"),"",入力フォーム!E16)</f>
        <v/>
      </c>
      <c r="K22" s="269"/>
      <c r="L22" s="269"/>
      <c r="M22" s="269"/>
      <c r="N22" s="269"/>
      <c r="O22" s="269"/>
      <c r="P22" s="269"/>
      <c r="Q22" s="269"/>
      <c r="R22" s="269"/>
      <c r="S22" s="269"/>
      <c r="T22" s="269"/>
      <c r="U22" s="269"/>
      <c r="V22" s="269"/>
      <c r="W22" s="269"/>
      <c r="X22" s="269"/>
      <c r="Y22" s="270"/>
      <c r="Z22" s="210"/>
      <c r="AA22" s="211"/>
      <c r="AC22" s="199"/>
      <c r="AD22" s="200"/>
      <c r="AE22" s="200"/>
      <c r="AF22" s="200"/>
      <c r="AG22" s="201"/>
      <c r="AH22" s="214" t="s">
        <v>38</v>
      </c>
      <c r="AI22" s="215"/>
      <c r="AJ22" s="216"/>
      <c r="AK22" s="240" t="str">
        <f t="shared" ref="AK22:AK23" si="16">J22</f>
        <v/>
      </c>
      <c r="AL22" s="235"/>
      <c r="AM22" s="235"/>
      <c r="AN22" s="235"/>
      <c r="AO22" s="235"/>
      <c r="AP22" s="235"/>
      <c r="AQ22" s="235"/>
      <c r="AR22" s="235"/>
      <c r="AS22" s="235"/>
      <c r="AT22" s="235"/>
      <c r="AU22" s="235"/>
      <c r="AV22" s="235"/>
      <c r="AW22" s="235"/>
      <c r="AX22" s="235"/>
      <c r="AY22" s="235"/>
      <c r="AZ22" s="236"/>
      <c r="BA22" s="210"/>
      <c r="BB22" s="211"/>
      <c r="BD22" s="199"/>
      <c r="BE22" s="200"/>
      <c r="BF22" s="200"/>
      <c r="BG22" s="200"/>
      <c r="BH22" s="201"/>
      <c r="BI22" s="214" t="s">
        <v>38</v>
      </c>
      <c r="BJ22" s="215"/>
      <c r="BK22" s="216"/>
      <c r="BL22" s="240" t="str">
        <f t="shared" ref="BL22:BL23" si="17">AK22</f>
        <v/>
      </c>
      <c r="BM22" s="235"/>
      <c r="BN22" s="235"/>
      <c r="BO22" s="235"/>
      <c r="BP22" s="235"/>
      <c r="BQ22" s="235"/>
      <c r="BR22" s="235"/>
      <c r="BS22" s="235"/>
      <c r="BT22" s="235"/>
      <c r="BU22" s="235"/>
      <c r="BV22" s="235"/>
      <c r="BW22" s="235"/>
      <c r="BX22" s="235"/>
      <c r="BY22" s="235"/>
      <c r="BZ22" s="235"/>
      <c r="CA22" s="236"/>
      <c r="CB22" s="199"/>
      <c r="CC22" s="200"/>
    </row>
    <row r="23" spans="2:81" x14ac:dyDescent="0.4">
      <c r="B23" s="202"/>
      <c r="C23" s="203"/>
      <c r="D23" s="203"/>
      <c r="E23" s="203"/>
      <c r="F23" s="204"/>
      <c r="G23" s="217" t="s">
        <v>13</v>
      </c>
      <c r="H23" s="218"/>
      <c r="I23" s="219"/>
      <c r="J23" s="268" t="str">
        <f>IF(OR(入力フォーム!E17="",入力フォーム!E17="印鑑証明を使用する場合、入力必須"),"",入力フォーム!E17)</f>
        <v/>
      </c>
      <c r="K23" s="269"/>
      <c r="L23" s="269"/>
      <c r="M23" s="269"/>
      <c r="N23" s="269"/>
      <c r="O23" s="269"/>
      <c r="P23" s="269"/>
      <c r="Q23" s="269"/>
      <c r="R23" s="269"/>
      <c r="S23" s="269"/>
      <c r="T23" s="269"/>
      <c r="U23" s="269"/>
      <c r="V23" s="269"/>
      <c r="W23" s="269"/>
      <c r="X23" s="269"/>
      <c r="Y23" s="270"/>
      <c r="Z23" s="212"/>
      <c r="AA23" s="213"/>
      <c r="AC23" s="202"/>
      <c r="AD23" s="203"/>
      <c r="AE23" s="203"/>
      <c r="AF23" s="203"/>
      <c r="AG23" s="204"/>
      <c r="AH23" s="217" t="s">
        <v>13</v>
      </c>
      <c r="AI23" s="218"/>
      <c r="AJ23" s="219"/>
      <c r="AK23" s="240" t="str">
        <f t="shared" si="16"/>
        <v/>
      </c>
      <c r="AL23" s="235"/>
      <c r="AM23" s="235"/>
      <c r="AN23" s="235"/>
      <c r="AO23" s="235"/>
      <c r="AP23" s="235"/>
      <c r="AQ23" s="235"/>
      <c r="AR23" s="235"/>
      <c r="AS23" s="235"/>
      <c r="AT23" s="235"/>
      <c r="AU23" s="235"/>
      <c r="AV23" s="235"/>
      <c r="AW23" s="235"/>
      <c r="AX23" s="235"/>
      <c r="AY23" s="235"/>
      <c r="AZ23" s="236"/>
      <c r="BA23" s="212"/>
      <c r="BB23" s="213"/>
      <c r="BD23" s="202"/>
      <c r="BE23" s="203"/>
      <c r="BF23" s="203"/>
      <c r="BG23" s="203"/>
      <c r="BH23" s="204"/>
      <c r="BI23" s="217" t="s">
        <v>13</v>
      </c>
      <c r="BJ23" s="218"/>
      <c r="BK23" s="219"/>
      <c r="BL23" s="240" t="str">
        <f t="shared" si="17"/>
        <v/>
      </c>
      <c r="BM23" s="235"/>
      <c r="BN23" s="235"/>
      <c r="BO23" s="235"/>
      <c r="BP23" s="235"/>
      <c r="BQ23" s="235"/>
      <c r="BR23" s="235"/>
      <c r="BS23" s="235"/>
      <c r="BT23" s="235"/>
      <c r="BU23" s="235"/>
      <c r="BV23" s="235"/>
      <c r="BW23" s="235"/>
      <c r="BX23" s="235"/>
      <c r="BY23" s="235"/>
      <c r="BZ23" s="235"/>
      <c r="CA23" s="236"/>
      <c r="CB23" s="199"/>
      <c r="CC23" s="200"/>
    </row>
    <row r="24" spans="2:81" ht="20.45" customHeight="1" x14ac:dyDescent="0.4">
      <c r="B24" s="196" t="s">
        <v>14</v>
      </c>
      <c r="C24" s="197"/>
      <c r="D24" s="197"/>
      <c r="E24" s="197"/>
      <c r="F24" s="198"/>
      <c r="G24" s="249" t="s">
        <v>15</v>
      </c>
      <c r="H24" s="250"/>
      <c r="I24" s="251"/>
      <c r="J24" s="234" t="str">
        <f>IF(入力フォーム!E18="","",入力フォーム!E18)</f>
        <v/>
      </c>
      <c r="K24" s="266"/>
      <c r="L24" s="266"/>
      <c r="M24" s="266"/>
      <c r="N24" s="266"/>
      <c r="O24" s="266"/>
      <c r="P24" s="267"/>
      <c r="Q24" s="237" t="s">
        <v>17</v>
      </c>
      <c r="R24" s="238"/>
      <c r="S24" s="239"/>
      <c r="T24" s="268" t="str">
        <f>IF(入力フォーム!O18="","",入力フォーム!O18)</f>
        <v/>
      </c>
      <c r="U24" s="269"/>
      <c r="V24" s="269"/>
      <c r="W24" s="269"/>
      <c r="X24" s="269"/>
      <c r="Y24" s="270"/>
      <c r="Z24" s="3"/>
      <c r="AA24" s="3"/>
      <c r="AC24" s="196" t="s">
        <v>14</v>
      </c>
      <c r="AD24" s="197"/>
      <c r="AE24" s="197"/>
      <c r="AF24" s="197"/>
      <c r="AG24" s="198"/>
      <c r="AH24" s="249" t="s">
        <v>15</v>
      </c>
      <c r="AI24" s="250"/>
      <c r="AJ24" s="251"/>
      <c r="AK24" s="234" t="str">
        <f>J24</f>
        <v/>
      </c>
      <c r="AL24" s="235"/>
      <c r="AM24" s="235"/>
      <c r="AN24" s="235"/>
      <c r="AO24" s="235"/>
      <c r="AP24" s="235"/>
      <c r="AQ24" s="236"/>
      <c r="AR24" s="237" t="s">
        <v>17</v>
      </c>
      <c r="AS24" s="238"/>
      <c r="AT24" s="239"/>
      <c r="AU24" s="240" t="str">
        <f>T24</f>
        <v/>
      </c>
      <c r="AV24" s="235"/>
      <c r="AW24" s="235"/>
      <c r="AX24" s="235"/>
      <c r="AY24" s="235"/>
      <c r="AZ24" s="236"/>
      <c r="BA24" s="3"/>
      <c r="BB24" s="3"/>
      <c r="BD24" s="196" t="s">
        <v>14</v>
      </c>
      <c r="BE24" s="197"/>
      <c r="BF24" s="197"/>
      <c r="BG24" s="197"/>
      <c r="BH24" s="198"/>
      <c r="BI24" s="249" t="s">
        <v>15</v>
      </c>
      <c r="BJ24" s="250"/>
      <c r="BK24" s="251"/>
      <c r="BL24" s="234" t="str">
        <f>AK24</f>
        <v/>
      </c>
      <c r="BM24" s="235"/>
      <c r="BN24" s="235"/>
      <c r="BO24" s="235"/>
      <c r="BP24" s="235"/>
      <c r="BQ24" s="235"/>
      <c r="BR24" s="236"/>
      <c r="BS24" s="237" t="s">
        <v>17</v>
      </c>
      <c r="BT24" s="238"/>
      <c r="BU24" s="239"/>
      <c r="BV24" s="240" t="str">
        <f>AU24</f>
        <v/>
      </c>
      <c r="BW24" s="235"/>
      <c r="BX24" s="235"/>
      <c r="BY24" s="235"/>
      <c r="BZ24" s="235"/>
      <c r="CA24" s="236"/>
      <c r="CB24" s="3"/>
      <c r="CC24" s="3"/>
    </row>
    <row r="25" spans="2:81" ht="20.45" customHeight="1" x14ac:dyDescent="0.4">
      <c r="B25" s="199"/>
      <c r="C25" s="200"/>
      <c r="D25" s="200"/>
      <c r="E25" s="200"/>
      <c r="F25" s="201"/>
      <c r="G25" s="271" t="s">
        <v>16</v>
      </c>
      <c r="H25" s="271"/>
      <c r="I25" s="271"/>
      <c r="J25" s="262" t="str">
        <f>IF(入力フォーム!E19="","",入力フォーム!E19)</f>
        <v/>
      </c>
      <c r="K25" s="265"/>
      <c r="L25" s="263"/>
      <c r="M25" s="193" t="s">
        <v>19</v>
      </c>
      <c r="N25" s="195"/>
      <c r="O25" s="262" t="str">
        <f>IF(入力フォーム!E20="","",入力フォーム!E20)</f>
        <v/>
      </c>
      <c r="P25" s="263"/>
      <c r="Q25" s="237" t="s">
        <v>18</v>
      </c>
      <c r="R25" s="238"/>
      <c r="S25" s="239"/>
      <c r="T25" s="262" t="str">
        <f>IF(入力フォーム!K20="","",入力フォーム!K20)</f>
        <v/>
      </c>
      <c r="U25" s="264"/>
      <c r="V25" s="3"/>
      <c r="W25" s="3"/>
      <c r="X25" s="3"/>
      <c r="Y25" s="3"/>
      <c r="Z25" s="3"/>
      <c r="AA25" s="3"/>
      <c r="AC25" s="199"/>
      <c r="AD25" s="200"/>
      <c r="AE25" s="200"/>
      <c r="AF25" s="200"/>
      <c r="AG25" s="201"/>
      <c r="AH25" s="271" t="s">
        <v>16</v>
      </c>
      <c r="AI25" s="271"/>
      <c r="AJ25" s="271"/>
      <c r="AK25" s="193" t="str">
        <f>J25</f>
        <v/>
      </c>
      <c r="AL25" s="194"/>
      <c r="AM25" s="195"/>
      <c r="AN25" s="193" t="s">
        <v>19</v>
      </c>
      <c r="AO25" s="195"/>
      <c r="AP25" s="193" t="str">
        <f>O25</f>
        <v/>
      </c>
      <c r="AQ25" s="195"/>
      <c r="AR25" s="237" t="s">
        <v>18</v>
      </c>
      <c r="AS25" s="238"/>
      <c r="AT25" s="239"/>
      <c r="AU25" s="193" t="str">
        <f>T25</f>
        <v/>
      </c>
      <c r="AV25" s="195"/>
      <c r="AW25" s="3"/>
      <c r="AX25" s="3"/>
      <c r="AY25" s="3"/>
      <c r="AZ25" s="3"/>
      <c r="BA25" s="3"/>
      <c r="BB25" s="3"/>
      <c r="BD25" s="202"/>
      <c r="BE25" s="203"/>
      <c r="BF25" s="203"/>
      <c r="BG25" s="203"/>
      <c r="BH25" s="204"/>
      <c r="BI25" s="271" t="s">
        <v>16</v>
      </c>
      <c r="BJ25" s="271"/>
      <c r="BK25" s="271"/>
      <c r="BL25" s="193" t="str">
        <f>AK25</f>
        <v/>
      </c>
      <c r="BM25" s="194"/>
      <c r="BN25" s="195"/>
      <c r="BO25" s="193" t="s">
        <v>19</v>
      </c>
      <c r="BP25" s="195"/>
      <c r="BQ25" s="193" t="str">
        <f>AP25</f>
        <v/>
      </c>
      <c r="BR25" s="195"/>
      <c r="BS25" s="237" t="s">
        <v>18</v>
      </c>
      <c r="BT25" s="238"/>
      <c r="BU25" s="239"/>
      <c r="BV25" s="193" t="str">
        <f>AU25</f>
        <v/>
      </c>
      <c r="BW25" s="195"/>
      <c r="BX25" s="3"/>
      <c r="BY25" s="3"/>
      <c r="BZ25" s="3"/>
      <c r="CA25" s="3"/>
      <c r="CB25" s="3"/>
      <c r="CC25" s="3"/>
    </row>
    <row r="26" spans="2:81" ht="12" customHeight="1" x14ac:dyDescent="0.4">
      <c r="B26" s="199"/>
      <c r="C26" s="200"/>
      <c r="D26" s="200"/>
      <c r="E26" s="200"/>
      <c r="F26" s="201"/>
      <c r="G26" s="227" t="s">
        <v>20</v>
      </c>
      <c r="H26" s="228"/>
      <c r="I26" s="228"/>
      <c r="J26" s="228"/>
      <c r="K26" s="228"/>
      <c r="L26" s="228"/>
      <c r="M26" s="228"/>
      <c r="N26" s="229"/>
      <c r="O26" s="196" t="s">
        <v>21</v>
      </c>
      <c r="P26" s="220" t="str">
        <f>入力フォーム!E21&amp;"
"&amp;入力フォーム!E22</f>
        <v xml:space="preserve">
</v>
      </c>
      <c r="Q26" s="220"/>
      <c r="R26" s="241" t="str">
        <f>入力フォーム!E23&amp;"
"&amp;入力フォーム!E24</f>
        <v xml:space="preserve">
</v>
      </c>
      <c r="S26" s="242"/>
      <c r="T26" s="233" t="s">
        <v>22</v>
      </c>
      <c r="U26" s="245" t="str">
        <f>入力フォーム!K21&amp;"
"&amp;入力フォーム!K22</f>
        <v xml:space="preserve">
</v>
      </c>
      <c r="V26" s="242" t="str">
        <f>入力フォーム!K23&amp;"
"&amp;入力フォーム!K24</f>
        <v xml:space="preserve">
</v>
      </c>
      <c r="W26" s="247" t="s">
        <v>23</v>
      </c>
      <c r="X26" s="3"/>
      <c r="Y26" s="3"/>
      <c r="Z26" s="3"/>
      <c r="AA26" s="3"/>
      <c r="AC26" s="199"/>
      <c r="AD26" s="200"/>
      <c r="AE26" s="200"/>
      <c r="AF26" s="200"/>
      <c r="AG26" s="201"/>
      <c r="AH26" s="227" t="s">
        <v>20</v>
      </c>
      <c r="AI26" s="228"/>
      <c r="AJ26" s="228"/>
      <c r="AK26" s="228"/>
      <c r="AL26" s="228"/>
      <c r="AM26" s="228"/>
      <c r="AN26" s="228"/>
      <c r="AO26" s="229"/>
      <c r="AP26" s="196" t="s">
        <v>21</v>
      </c>
      <c r="AQ26" s="220" t="str">
        <f>P26</f>
        <v xml:space="preserve">
</v>
      </c>
      <c r="AR26" s="220"/>
      <c r="AS26" s="241" t="str">
        <f>R26</f>
        <v xml:space="preserve">
</v>
      </c>
      <c r="AT26" s="242"/>
      <c r="AU26" s="233" t="s">
        <v>22</v>
      </c>
      <c r="AV26" s="245" t="str">
        <f>U26</f>
        <v xml:space="preserve">
</v>
      </c>
      <c r="AW26" s="242" t="str">
        <f>V26</f>
        <v xml:space="preserve">
</v>
      </c>
      <c r="AX26" s="247" t="s">
        <v>23</v>
      </c>
      <c r="AY26" s="3"/>
      <c r="AZ26" s="3"/>
      <c r="BA26" s="3"/>
      <c r="BB26" s="3"/>
      <c r="BD26" s="31"/>
      <c r="BE26" s="31"/>
      <c r="BF26" s="31"/>
      <c r="BG26" s="31"/>
      <c r="BH26" s="31"/>
      <c r="BI26" s="228"/>
      <c r="BJ26" s="228"/>
      <c r="BK26" s="228"/>
      <c r="BL26" s="228"/>
      <c r="BM26" s="228"/>
      <c r="BN26" s="228"/>
      <c r="BO26" s="228"/>
      <c r="BP26" s="228"/>
      <c r="BQ26" s="197"/>
      <c r="BR26" s="197"/>
      <c r="BS26" s="197"/>
      <c r="BT26" s="279"/>
      <c r="BU26" s="5"/>
      <c r="BV26" s="197"/>
      <c r="BW26" s="8"/>
      <c r="BX26" s="8"/>
      <c r="BY26" s="8"/>
      <c r="BZ26" s="8"/>
      <c r="CA26" s="8"/>
      <c r="CB26" s="3"/>
      <c r="CC26" s="3"/>
    </row>
    <row r="27" spans="2:81" ht="12" customHeight="1" x14ac:dyDescent="0.4">
      <c r="B27" s="202"/>
      <c r="C27" s="203"/>
      <c r="D27" s="203"/>
      <c r="E27" s="203"/>
      <c r="F27" s="204"/>
      <c r="G27" s="230"/>
      <c r="H27" s="231"/>
      <c r="I27" s="231"/>
      <c r="J27" s="231"/>
      <c r="K27" s="231"/>
      <c r="L27" s="231"/>
      <c r="M27" s="231"/>
      <c r="N27" s="232"/>
      <c r="O27" s="202"/>
      <c r="P27" s="221"/>
      <c r="Q27" s="221"/>
      <c r="R27" s="243"/>
      <c r="S27" s="244"/>
      <c r="T27" s="233"/>
      <c r="U27" s="246"/>
      <c r="V27" s="244"/>
      <c r="W27" s="248"/>
      <c r="X27" s="3"/>
      <c r="Y27" s="3"/>
      <c r="Z27" s="3"/>
      <c r="AA27" s="3"/>
      <c r="AC27" s="202"/>
      <c r="AD27" s="203"/>
      <c r="AE27" s="203"/>
      <c r="AF27" s="203"/>
      <c r="AG27" s="204"/>
      <c r="AH27" s="230"/>
      <c r="AI27" s="231"/>
      <c r="AJ27" s="231"/>
      <c r="AK27" s="231"/>
      <c r="AL27" s="231"/>
      <c r="AM27" s="231"/>
      <c r="AN27" s="231"/>
      <c r="AO27" s="232"/>
      <c r="AP27" s="202"/>
      <c r="AQ27" s="221"/>
      <c r="AR27" s="221"/>
      <c r="AS27" s="243"/>
      <c r="AT27" s="244"/>
      <c r="AU27" s="233"/>
      <c r="AV27" s="246"/>
      <c r="AW27" s="244"/>
      <c r="AX27" s="248"/>
      <c r="AY27" s="3"/>
      <c r="AZ27" s="3"/>
      <c r="BA27" s="3"/>
      <c r="BB27" s="3"/>
      <c r="BD27" s="31"/>
      <c r="BE27" s="31"/>
      <c r="BF27" s="31"/>
      <c r="BG27" s="31"/>
      <c r="BH27" s="31"/>
      <c r="BI27" s="228"/>
      <c r="BJ27" s="228"/>
      <c r="BK27" s="228"/>
      <c r="BL27" s="228"/>
      <c r="BM27" s="228"/>
      <c r="BN27" s="228"/>
      <c r="BO27" s="228"/>
      <c r="BP27" s="228"/>
      <c r="BQ27" s="200"/>
      <c r="BR27" s="200"/>
      <c r="BS27" s="200"/>
      <c r="BT27" s="228"/>
      <c r="BU27" s="8"/>
      <c r="BV27" s="200"/>
      <c r="BW27" s="8"/>
      <c r="BX27" s="8"/>
      <c r="BY27" s="8"/>
      <c r="BZ27" s="8"/>
      <c r="CA27" s="8"/>
      <c r="CB27" s="3"/>
      <c r="CC27" s="3"/>
    </row>
    <row r="28" spans="2:81" x14ac:dyDescent="0.4">
      <c r="B28" s="196" t="s">
        <v>24</v>
      </c>
      <c r="C28" s="197"/>
      <c r="D28" s="197"/>
      <c r="E28" s="197"/>
      <c r="F28" s="198"/>
      <c r="G28" s="20" t="str">
        <f>IF(入力フォーム!E25=給水装置所有者変更届!H28,"☑","□")</f>
        <v>□</v>
      </c>
      <c r="H28" s="23" t="s">
        <v>105</v>
      </c>
      <c r="I28" s="23"/>
      <c r="J28" s="23"/>
      <c r="K28" s="23"/>
      <c r="L28" s="23"/>
      <c r="M28" s="23"/>
      <c r="N28" s="23"/>
      <c r="O28" s="23"/>
      <c r="P28" s="24"/>
      <c r="Q28" s="25" t="str">
        <f>IF(入力フォーム!E25=給水装置所有者変更届!R28,"☑","□")</f>
        <v>□</v>
      </c>
      <c r="R28" s="23" t="s">
        <v>33</v>
      </c>
      <c r="S28" s="23"/>
      <c r="T28" s="192" t="s">
        <v>34</v>
      </c>
      <c r="U28" s="192"/>
      <c r="V28" s="23"/>
      <c r="W28" s="23"/>
      <c r="X28" s="23"/>
      <c r="Y28" s="24"/>
      <c r="Z28" s="3"/>
      <c r="AA28" s="3"/>
      <c r="AC28" s="196" t="s">
        <v>24</v>
      </c>
      <c r="AD28" s="197"/>
      <c r="AE28" s="197"/>
      <c r="AF28" s="197"/>
      <c r="AG28" s="198"/>
      <c r="AH28" s="20" t="str">
        <f>G28</f>
        <v>□</v>
      </c>
      <c r="AI28" s="23" t="str">
        <f>H28</f>
        <v>建築物又は土地の売買による。</v>
      </c>
      <c r="AJ28" s="23"/>
      <c r="AK28" s="23"/>
      <c r="AL28" s="23"/>
      <c r="AM28" s="23"/>
      <c r="AN28" s="23"/>
      <c r="AO28" s="23"/>
      <c r="AP28" s="23"/>
      <c r="AQ28" s="24"/>
      <c r="AR28" s="25" t="str">
        <f>Q28</f>
        <v>□</v>
      </c>
      <c r="AS28" s="23" t="s">
        <v>33</v>
      </c>
      <c r="AT28" s="23"/>
      <c r="AU28" s="192" t="s">
        <v>34</v>
      </c>
      <c r="AV28" s="192"/>
      <c r="AW28" s="23"/>
      <c r="AX28" s="23"/>
      <c r="AY28" s="23"/>
      <c r="AZ28" s="24"/>
      <c r="BA28" s="3"/>
      <c r="BB28" s="3"/>
      <c r="BD28" s="200"/>
      <c r="BE28" s="200"/>
      <c r="BF28" s="200"/>
      <c r="BG28" s="200"/>
      <c r="BH28" s="200"/>
      <c r="BI28" s="19"/>
      <c r="BJ28" s="16"/>
      <c r="BK28" s="16"/>
      <c r="BL28" s="16"/>
      <c r="BM28" s="16"/>
      <c r="BN28" s="16"/>
      <c r="BO28" s="16"/>
      <c r="BP28" s="16"/>
      <c r="BQ28" s="16"/>
      <c r="BR28" s="16"/>
      <c r="BS28" s="16"/>
      <c r="BT28" s="16"/>
      <c r="BU28" s="16"/>
      <c r="BV28" s="285"/>
      <c r="BW28" s="285"/>
      <c r="BX28" s="16"/>
      <c r="BY28" s="16"/>
      <c r="BZ28" s="16"/>
      <c r="CA28" s="16"/>
      <c r="CB28" s="3"/>
      <c r="CC28" s="3"/>
    </row>
    <row r="29" spans="2:81" x14ac:dyDescent="0.4">
      <c r="B29" s="199"/>
      <c r="C29" s="200"/>
      <c r="D29" s="200"/>
      <c r="E29" s="200"/>
      <c r="F29" s="201"/>
      <c r="G29" s="26" t="str">
        <f>IF(入力フォーム!E25=給水装置所有者変更届!H29,"☑","□")</f>
        <v>□</v>
      </c>
      <c r="H29" s="27" t="s">
        <v>32</v>
      </c>
      <c r="I29" s="27"/>
      <c r="J29" s="27"/>
      <c r="K29" s="27"/>
      <c r="L29" s="27"/>
      <c r="M29" s="27"/>
      <c r="N29" s="27"/>
      <c r="O29" s="27"/>
      <c r="P29" s="28"/>
      <c r="Q29" s="272" t="str">
        <f>IF(入力フォーム!Q25="","",入力フォーム!Q25)</f>
        <v/>
      </c>
      <c r="R29" s="273"/>
      <c r="S29" s="273"/>
      <c r="T29" s="273"/>
      <c r="U29" s="273"/>
      <c r="V29" s="273"/>
      <c r="W29" s="273"/>
      <c r="X29" s="273"/>
      <c r="Y29" s="274"/>
      <c r="Z29" s="3"/>
      <c r="AA29" s="3"/>
      <c r="AC29" s="199"/>
      <c r="AD29" s="200"/>
      <c r="AE29" s="200"/>
      <c r="AF29" s="200"/>
      <c r="AG29" s="201"/>
      <c r="AH29" s="26" t="str">
        <f t="shared" ref="AH29:AH31" si="18">G29</f>
        <v>□</v>
      </c>
      <c r="AI29" s="27" t="s">
        <v>32</v>
      </c>
      <c r="AJ29" s="27"/>
      <c r="AK29" s="27"/>
      <c r="AL29" s="27"/>
      <c r="AM29" s="27"/>
      <c r="AN29" s="27"/>
      <c r="AO29" s="27"/>
      <c r="AP29" s="27"/>
      <c r="AQ29" s="28"/>
      <c r="AR29" s="272" t="str">
        <f>Q29</f>
        <v/>
      </c>
      <c r="AS29" s="273"/>
      <c r="AT29" s="273"/>
      <c r="AU29" s="273"/>
      <c r="AV29" s="273"/>
      <c r="AW29" s="273"/>
      <c r="AX29" s="273"/>
      <c r="AY29" s="273"/>
      <c r="AZ29" s="274"/>
      <c r="BA29" s="3"/>
      <c r="BB29" s="3"/>
      <c r="BD29" s="200"/>
      <c r="BE29" s="200"/>
      <c r="BF29" s="200"/>
      <c r="BG29" s="200"/>
      <c r="BH29" s="200"/>
      <c r="BI29" s="19"/>
      <c r="BJ29" s="16"/>
      <c r="BK29" s="16"/>
      <c r="BL29" s="16"/>
      <c r="BM29" s="16"/>
      <c r="BN29" s="16"/>
      <c r="BO29" s="16"/>
      <c r="BP29" s="16"/>
      <c r="BQ29" s="16"/>
      <c r="BR29" s="16"/>
      <c r="BS29" s="16"/>
      <c r="BT29" s="16"/>
      <c r="BU29" s="16"/>
      <c r="BV29" s="16"/>
      <c r="BW29" s="228"/>
      <c r="BX29" s="228"/>
      <c r="BY29" s="228"/>
      <c r="BZ29" s="228"/>
      <c r="CA29" s="228"/>
      <c r="CB29" s="3"/>
      <c r="CC29" s="3"/>
    </row>
    <row r="30" spans="2:81" x14ac:dyDescent="0.4">
      <c r="B30" s="196" t="s">
        <v>41</v>
      </c>
      <c r="C30" s="197"/>
      <c r="D30" s="197"/>
      <c r="E30" s="197"/>
      <c r="F30" s="198"/>
      <c r="G30" s="20" t="str">
        <f>IF(入力フォーム!E26=給水装置所有者変更届!H30,"☑","□")</f>
        <v>□</v>
      </c>
      <c r="H30" s="23" t="s">
        <v>35</v>
      </c>
      <c r="I30" s="23"/>
      <c r="J30" s="23"/>
      <c r="K30" s="23" t="str">
        <f>IF(入力フォーム!E26=給水装置所有者変更届!L30,"☑","□")</f>
        <v>□</v>
      </c>
      <c r="L30" s="23" t="s">
        <v>37</v>
      </c>
      <c r="N30" s="23"/>
      <c r="O30" s="23"/>
      <c r="P30" s="64" t="s">
        <v>122</v>
      </c>
      <c r="Q30" s="25" t="str">
        <f>IF(入力フォーム!E26=給水装置所有者変更届!R30,"☑","□")</f>
        <v>□</v>
      </c>
      <c r="R30" s="23" t="s">
        <v>33</v>
      </c>
      <c r="S30" s="23"/>
      <c r="T30" s="192" t="s">
        <v>34</v>
      </c>
      <c r="U30" s="192"/>
      <c r="V30" s="23"/>
      <c r="W30" s="23"/>
      <c r="X30" s="23"/>
      <c r="Y30" s="24"/>
      <c r="Z30" s="3"/>
      <c r="AA30" s="3"/>
      <c r="AC30" s="196" t="s">
        <v>41</v>
      </c>
      <c r="AD30" s="197"/>
      <c r="AE30" s="197"/>
      <c r="AF30" s="197"/>
      <c r="AG30" s="198"/>
      <c r="AH30" s="20" t="str">
        <f t="shared" si="18"/>
        <v>□</v>
      </c>
      <c r="AI30" s="23" t="s">
        <v>35</v>
      </c>
      <c r="AJ30" s="23"/>
      <c r="AK30" s="23"/>
      <c r="AL30" s="23" t="str">
        <f>K30</f>
        <v>□</v>
      </c>
      <c r="AM30" s="23" t="s">
        <v>95</v>
      </c>
      <c r="AO30" s="23"/>
      <c r="AP30" s="23"/>
      <c r="AQ30" s="24"/>
      <c r="AR30" s="25" t="str">
        <f>Q30</f>
        <v>□</v>
      </c>
      <c r="AS30" s="23" t="s">
        <v>33</v>
      </c>
      <c r="AT30" s="23"/>
      <c r="AU30" s="192" t="s">
        <v>34</v>
      </c>
      <c r="AV30" s="192"/>
      <c r="AW30" s="23"/>
      <c r="AX30" s="23"/>
      <c r="AY30" s="23"/>
      <c r="AZ30" s="24"/>
      <c r="BA30" s="3"/>
      <c r="BB30" s="3"/>
      <c r="BD30" s="200"/>
      <c r="BE30" s="200"/>
      <c r="BF30" s="200"/>
      <c r="BG30" s="200"/>
      <c r="BH30" s="200"/>
      <c r="BI30" s="19"/>
      <c r="BJ30" s="16"/>
      <c r="BK30" s="16"/>
      <c r="BL30" s="16"/>
      <c r="BM30" s="16"/>
      <c r="BN30" s="16"/>
      <c r="BO30" s="16"/>
      <c r="BP30" s="16"/>
      <c r="BQ30" s="16"/>
      <c r="BR30" s="16"/>
      <c r="BS30" s="16"/>
      <c r="BT30" s="16"/>
      <c r="BU30" s="16"/>
      <c r="BV30" s="285"/>
      <c r="BW30" s="285"/>
      <c r="BX30" s="16"/>
      <c r="BY30" s="16"/>
      <c r="BZ30" s="16"/>
      <c r="CA30" s="16"/>
      <c r="CB30" s="3"/>
      <c r="CC30" s="3"/>
    </row>
    <row r="31" spans="2:81" x14ac:dyDescent="0.4">
      <c r="B31" s="202"/>
      <c r="C31" s="203"/>
      <c r="D31" s="203"/>
      <c r="E31" s="203"/>
      <c r="F31" s="204"/>
      <c r="G31" s="21" t="str">
        <f>IF(入力フォーム!E26=給水装置所有者変更届!H31,"☑","□")</f>
        <v>□</v>
      </c>
      <c r="H31" s="27" t="s">
        <v>36</v>
      </c>
      <c r="I31" s="27"/>
      <c r="J31" s="27"/>
      <c r="K31" s="27"/>
      <c r="L31" s="27"/>
      <c r="M31" s="27"/>
      <c r="N31" s="27"/>
      <c r="O31" s="27"/>
      <c r="P31" s="28"/>
      <c r="Q31" s="272" t="str">
        <f>IF(入力フォーム!Q26="","",入力フォーム!Q26)</f>
        <v/>
      </c>
      <c r="R31" s="273"/>
      <c r="S31" s="273"/>
      <c r="T31" s="273"/>
      <c r="U31" s="273"/>
      <c r="V31" s="273"/>
      <c r="W31" s="273"/>
      <c r="X31" s="273"/>
      <c r="Y31" s="274"/>
      <c r="Z31" s="3"/>
      <c r="AA31" s="3"/>
      <c r="AC31" s="202"/>
      <c r="AD31" s="203"/>
      <c r="AE31" s="203"/>
      <c r="AF31" s="203"/>
      <c r="AG31" s="204"/>
      <c r="AH31" s="21" t="str">
        <f t="shared" si="18"/>
        <v>□</v>
      </c>
      <c r="AI31" s="27" t="s">
        <v>36</v>
      </c>
      <c r="AJ31" s="27"/>
      <c r="AK31" s="27"/>
      <c r="AL31" s="27"/>
      <c r="AM31" s="27"/>
      <c r="AN31" s="27"/>
      <c r="AO31" s="27"/>
      <c r="AP31" s="27"/>
      <c r="AQ31" s="28"/>
      <c r="AR31" s="272" t="str">
        <f>Q31</f>
        <v/>
      </c>
      <c r="AS31" s="273"/>
      <c r="AT31" s="273"/>
      <c r="AU31" s="273"/>
      <c r="AV31" s="273"/>
      <c r="AW31" s="273"/>
      <c r="AX31" s="273"/>
      <c r="AY31" s="273"/>
      <c r="AZ31" s="274"/>
      <c r="BA31" s="3"/>
      <c r="BB31" s="3"/>
      <c r="BD31" s="200"/>
      <c r="BE31" s="200"/>
      <c r="BF31" s="200"/>
      <c r="BG31" s="200"/>
      <c r="BH31" s="200"/>
      <c r="BI31" s="19"/>
      <c r="BJ31" s="16"/>
      <c r="BK31" s="16"/>
      <c r="BL31" s="16"/>
      <c r="BM31" s="16"/>
      <c r="BN31" s="16"/>
      <c r="BO31" s="16"/>
      <c r="BP31" s="16"/>
      <c r="BQ31" s="16"/>
      <c r="BR31" s="16"/>
      <c r="BS31" s="16"/>
      <c r="BT31" s="16"/>
      <c r="BU31" s="16"/>
      <c r="BV31" s="16"/>
      <c r="BW31" s="228"/>
      <c r="BX31" s="228"/>
      <c r="BY31" s="228"/>
      <c r="BZ31" s="228"/>
      <c r="CA31" s="228"/>
      <c r="CB31" s="3"/>
      <c r="CC31" s="3"/>
    </row>
    <row r="32" spans="2:81" x14ac:dyDescent="0.4">
      <c r="B32" s="50" t="s">
        <v>96</v>
      </c>
      <c r="C32" s="46" t="s">
        <v>97</v>
      </c>
      <c r="E32" s="5"/>
      <c r="F32" s="5"/>
      <c r="G32" s="5"/>
      <c r="H32" s="5"/>
      <c r="I32" s="5"/>
      <c r="J32" s="5"/>
      <c r="K32" s="5"/>
      <c r="L32" s="5"/>
      <c r="M32" s="5"/>
      <c r="N32" s="5"/>
      <c r="O32" s="5"/>
      <c r="P32" s="5"/>
      <c r="Q32" s="5"/>
      <c r="R32" s="5"/>
      <c r="S32" s="5"/>
      <c r="T32" s="5"/>
      <c r="U32" s="1"/>
      <c r="V32" s="194" t="s">
        <v>27</v>
      </c>
      <c r="W32" s="194"/>
      <c r="X32" s="194"/>
      <c r="Y32" s="194"/>
      <c r="Z32" s="18"/>
      <c r="AA32" s="3"/>
      <c r="AC32" s="50" t="s">
        <v>96</v>
      </c>
      <c r="AD32" s="46" t="s">
        <v>97</v>
      </c>
      <c r="AF32" s="5"/>
      <c r="AG32" s="5"/>
      <c r="AH32" s="5"/>
      <c r="AI32" s="5"/>
      <c r="AJ32" s="5"/>
      <c r="AK32" s="5"/>
      <c r="AL32" s="5"/>
      <c r="AM32" s="5"/>
      <c r="AN32" s="5"/>
      <c r="AO32" s="5"/>
      <c r="AP32" s="5"/>
      <c r="AQ32" s="5"/>
      <c r="AR32" s="5"/>
      <c r="AS32" s="5"/>
      <c r="AT32" s="5"/>
      <c r="AU32" s="5"/>
      <c r="AV32" s="1"/>
      <c r="AW32" s="194" t="s">
        <v>27</v>
      </c>
      <c r="AX32" s="194"/>
      <c r="AY32" s="194"/>
      <c r="AZ32" s="194"/>
      <c r="BA32" s="18"/>
      <c r="BB32" s="3"/>
      <c r="BD32" s="8"/>
      <c r="BE32" s="8"/>
      <c r="BF32" s="8"/>
      <c r="BG32" s="8"/>
      <c r="BH32" s="8"/>
      <c r="BI32" s="8"/>
      <c r="BJ32" s="8"/>
      <c r="BK32" s="8"/>
      <c r="BL32" s="8"/>
      <c r="BM32" s="8"/>
      <c r="BN32" s="8"/>
      <c r="BO32" s="8"/>
      <c r="BP32" s="8"/>
      <c r="BQ32" s="8"/>
      <c r="BR32" s="8"/>
      <c r="BS32" s="8"/>
      <c r="BT32" s="8"/>
      <c r="BU32" s="8"/>
      <c r="BV32" s="8"/>
      <c r="BW32" s="2"/>
      <c r="BX32" s="200"/>
      <c r="BY32" s="200"/>
      <c r="BZ32" s="200"/>
      <c r="CA32" s="200"/>
      <c r="CB32" s="31"/>
      <c r="CC32" s="3"/>
    </row>
    <row r="33" spans="2:81" x14ac:dyDescent="0.4">
      <c r="B33" s="18"/>
      <c r="C33" s="47" t="s">
        <v>98</v>
      </c>
      <c r="D33" s="47"/>
      <c r="E33" s="47"/>
      <c r="F33" s="47"/>
      <c r="G33" s="47"/>
      <c r="H33" s="47"/>
      <c r="I33" s="47"/>
      <c r="J33" s="47"/>
      <c r="K33" s="47"/>
      <c r="L33" s="47"/>
      <c r="M33" s="47"/>
      <c r="N33" s="47"/>
      <c r="O33" s="47"/>
      <c r="P33" s="47"/>
      <c r="Q33" s="47"/>
      <c r="R33" s="47"/>
      <c r="S33" s="47"/>
      <c r="T33" s="47"/>
      <c r="U33" s="48"/>
      <c r="V33" s="5"/>
      <c r="W33" s="5"/>
      <c r="X33" s="5"/>
      <c r="Y33" s="6"/>
      <c r="Z33" s="3"/>
      <c r="AA33" s="3"/>
      <c r="AC33" s="18"/>
      <c r="AD33" s="47" t="s">
        <v>98</v>
      </c>
      <c r="AE33" s="47"/>
      <c r="AF33" s="47"/>
      <c r="AG33" s="47"/>
      <c r="AH33" s="47"/>
      <c r="AI33" s="47"/>
      <c r="AJ33" s="47"/>
      <c r="AK33" s="47"/>
      <c r="AL33" s="47"/>
      <c r="AM33" s="47"/>
      <c r="AN33" s="47"/>
      <c r="AO33" s="47"/>
      <c r="AP33" s="47"/>
      <c r="AQ33" s="47"/>
      <c r="AR33" s="47"/>
      <c r="AS33" s="47"/>
      <c r="AT33" s="47"/>
      <c r="AU33" s="47"/>
      <c r="AV33" s="48"/>
      <c r="AW33" s="5"/>
      <c r="AX33" s="5"/>
      <c r="AY33" s="5"/>
      <c r="AZ33" s="6"/>
      <c r="BA33" s="3"/>
      <c r="BB33" s="3"/>
      <c r="BD33" s="200"/>
      <c r="BE33" s="200"/>
      <c r="BF33" s="283"/>
      <c r="BG33" s="283"/>
      <c r="BH33" s="283"/>
      <c r="BI33" s="283"/>
      <c r="BJ33" s="283"/>
      <c r="BK33" s="283"/>
      <c r="BL33" s="283"/>
      <c r="BM33" s="283"/>
      <c r="BN33" s="283"/>
      <c r="BO33" s="283"/>
      <c r="BP33" s="283"/>
      <c r="BQ33" s="283"/>
      <c r="BR33" s="283"/>
      <c r="BS33" s="283"/>
      <c r="BT33" s="283"/>
      <c r="BU33" s="283"/>
      <c r="BV33" s="283"/>
      <c r="BW33" s="283"/>
      <c r="BX33" s="8"/>
      <c r="BY33" s="8"/>
      <c r="BZ33" s="8"/>
      <c r="CA33" s="8"/>
      <c r="CB33" s="3"/>
      <c r="CC33" s="3"/>
    </row>
    <row r="34" spans="2:81" x14ac:dyDescent="0.4">
      <c r="B34" s="49" t="s">
        <v>99</v>
      </c>
      <c r="C34" s="47" t="s">
        <v>100</v>
      </c>
      <c r="D34" s="47"/>
      <c r="E34" s="47"/>
      <c r="F34" s="8"/>
      <c r="G34" s="8"/>
      <c r="H34" s="8"/>
      <c r="I34" s="8"/>
      <c r="J34" s="8"/>
      <c r="K34" s="8"/>
      <c r="L34" s="8"/>
      <c r="M34" s="8"/>
      <c r="N34" s="8"/>
      <c r="O34" s="8"/>
      <c r="P34" s="8"/>
      <c r="Q34" s="8"/>
      <c r="R34" s="8"/>
      <c r="S34" s="8"/>
      <c r="T34" s="8"/>
      <c r="U34" s="9"/>
      <c r="V34" s="8"/>
      <c r="W34" s="8"/>
      <c r="X34" s="8"/>
      <c r="Y34" s="9"/>
      <c r="Z34" s="3"/>
      <c r="AA34" s="3"/>
      <c r="AC34" s="49" t="s">
        <v>99</v>
      </c>
      <c r="AD34" s="47" t="s">
        <v>100</v>
      </c>
      <c r="AE34" s="47"/>
      <c r="AF34" s="47"/>
      <c r="AG34" s="8"/>
      <c r="AH34" s="8"/>
      <c r="AI34" s="8"/>
      <c r="AJ34" s="8"/>
      <c r="AK34" s="8"/>
      <c r="AL34" s="8"/>
      <c r="AM34" s="8"/>
      <c r="AN34" s="8"/>
      <c r="AO34" s="8"/>
      <c r="AP34" s="8"/>
      <c r="AQ34" s="8"/>
      <c r="AR34" s="8"/>
      <c r="AS34" s="8"/>
      <c r="AT34" s="8"/>
      <c r="AU34" s="8"/>
      <c r="AV34" s="9"/>
      <c r="AW34" s="8"/>
      <c r="AX34" s="8"/>
      <c r="AY34" s="8"/>
      <c r="AZ34" s="9"/>
      <c r="BA34" s="3"/>
      <c r="BB34" s="3"/>
      <c r="BD34" s="8"/>
      <c r="BE34" s="284"/>
      <c r="BF34" s="284"/>
      <c r="BG34" s="284"/>
      <c r="BH34" s="8"/>
      <c r="BI34" s="8"/>
      <c r="BJ34" s="8"/>
      <c r="BK34" s="8"/>
      <c r="BL34" s="8"/>
      <c r="BM34" s="8"/>
      <c r="BN34" s="8"/>
      <c r="BO34" s="8"/>
      <c r="BP34" s="8"/>
      <c r="BQ34" s="8"/>
      <c r="BR34" s="8"/>
      <c r="BS34" s="8"/>
      <c r="BT34" s="8"/>
      <c r="BU34" s="8"/>
      <c r="BV34" s="8"/>
      <c r="BW34" s="8"/>
      <c r="BX34" s="8"/>
      <c r="BY34" s="8"/>
      <c r="BZ34" s="8"/>
      <c r="CA34" s="8"/>
      <c r="CB34" s="3"/>
      <c r="CC34" s="3"/>
    </row>
    <row r="35" spans="2:81" ht="18" customHeight="1" x14ac:dyDescent="0.4">
      <c r="B35" s="7"/>
      <c r="C35" s="47" t="s">
        <v>101</v>
      </c>
      <c r="D35" s="29"/>
      <c r="E35" s="29"/>
      <c r="F35" s="8"/>
      <c r="G35" s="8"/>
      <c r="H35" s="8"/>
      <c r="I35" s="8"/>
      <c r="J35" s="8"/>
      <c r="K35" s="8"/>
      <c r="L35" s="8"/>
      <c r="M35" s="8"/>
      <c r="N35" s="8"/>
      <c r="O35" s="8"/>
      <c r="P35" s="8"/>
      <c r="Q35" s="8"/>
      <c r="R35" s="8"/>
      <c r="S35" s="8"/>
      <c r="T35" s="8"/>
      <c r="U35" s="9"/>
      <c r="V35" s="8"/>
      <c r="W35" s="8"/>
      <c r="X35" s="8"/>
      <c r="Y35" s="9"/>
      <c r="Z35" s="3"/>
      <c r="AA35" s="3"/>
      <c r="AC35" s="7"/>
      <c r="AD35" s="47" t="s">
        <v>101</v>
      </c>
      <c r="AE35" s="44"/>
      <c r="AF35" s="44"/>
      <c r="AG35" s="8"/>
      <c r="AH35" s="8"/>
      <c r="AI35" s="8"/>
      <c r="AJ35" s="8"/>
      <c r="AK35" s="8"/>
      <c r="AL35" s="8"/>
      <c r="AM35" s="8"/>
      <c r="AN35" s="8"/>
      <c r="AO35" s="8"/>
      <c r="AP35" s="8"/>
      <c r="AQ35" s="8"/>
      <c r="AR35" s="8"/>
      <c r="AS35" s="8"/>
      <c r="AT35" s="8"/>
      <c r="AU35" s="8"/>
      <c r="AV35" s="9"/>
      <c r="AW35" s="8"/>
      <c r="AX35" s="8"/>
      <c r="AY35" s="8"/>
      <c r="AZ35" s="9"/>
      <c r="BA35" s="3"/>
      <c r="BB35" s="3"/>
      <c r="BD35" s="8"/>
      <c r="BE35" s="29"/>
      <c r="BF35" s="29"/>
      <c r="BG35" s="29"/>
      <c r="BH35" s="8"/>
      <c r="BI35" s="8"/>
      <c r="BJ35" s="8"/>
      <c r="BK35" s="8"/>
      <c r="BL35" s="8"/>
      <c r="BM35" s="8"/>
      <c r="BN35" s="8"/>
      <c r="BO35" s="8"/>
      <c r="BP35" s="8"/>
      <c r="BQ35" s="8"/>
      <c r="BR35" s="8"/>
      <c r="BS35" s="8"/>
      <c r="BT35" s="8"/>
      <c r="BU35" s="8"/>
      <c r="BV35" s="8"/>
      <c r="BW35" s="8"/>
      <c r="BX35" s="8"/>
      <c r="BY35" s="8"/>
      <c r="BZ35" s="8"/>
      <c r="CA35" s="8"/>
      <c r="CB35" s="3"/>
      <c r="CC35" s="3"/>
    </row>
    <row r="36" spans="2:81" x14ac:dyDescent="0.4">
      <c r="B36" s="18" t="s">
        <v>26</v>
      </c>
      <c r="C36" s="47" t="s">
        <v>102</v>
      </c>
      <c r="D36" s="47"/>
      <c r="E36" s="47"/>
      <c r="F36" s="47"/>
      <c r="G36" s="47"/>
      <c r="H36" s="47"/>
      <c r="I36" s="47"/>
      <c r="J36" s="47"/>
      <c r="K36" s="47"/>
      <c r="L36" s="47"/>
      <c r="M36" s="47"/>
      <c r="N36" s="47"/>
      <c r="O36" s="47"/>
      <c r="P36" s="47"/>
      <c r="Q36" s="47"/>
      <c r="R36" s="47"/>
      <c r="S36" s="47"/>
      <c r="T36" s="47"/>
      <c r="U36" s="51"/>
      <c r="V36" s="8"/>
      <c r="W36" s="8"/>
      <c r="X36" s="8"/>
      <c r="Y36" s="9"/>
      <c r="Z36" s="3"/>
      <c r="AA36" s="3"/>
      <c r="AC36" s="18" t="s">
        <v>26</v>
      </c>
      <c r="AD36" s="47" t="s">
        <v>102</v>
      </c>
      <c r="AE36" s="47"/>
      <c r="AF36" s="47"/>
      <c r="AG36" s="47"/>
      <c r="AH36" s="47"/>
      <c r="AI36" s="47"/>
      <c r="AJ36" s="47"/>
      <c r="AK36" s="47"/>
      <c r="AL36" s="47"/>
      <c r="AM36" s="47"/>
      <c r="AN36" s="47"/>
      <c r="AO36" s="47"/>
      <c r="AP36" s="47"/>
      <c r="AQ36" s="47"/>
      <c r="AR36" s="47"/>
      <c r="AS36" s="47"/>
      <c r="AT36" s="47"/>
      <c r="AU36" s="47"/>
      <c r="AV36" s="51"/>
      <c r="AW36" s="8"/>
      <c r="AX36" s="8"/>
      <c r="AY36" s="8"/>
      <c r="AZ36" s="9"/>
      <c r="BA36" s="3"/>
      <c r="BB36" s="3"/>
      <c r="BD36" s="200"/>
      <c r="BE36" s="200"/>
      <c r="BF36" s="283"/>
      <c r="BG36" s="283"/>
      <c r="BH36" s="283"/>
      <c r="BI36" s="283"/>
      <c r="BJ36" s="283"/>
      <c r="BK36" s="283"/>
      <c r="BL36" s="283"/>
      <c r="BM36" s="283"/>
      <c r="BN36" s="283"/>
      <c r="BO36" s="283"/>
      <c r="BP36" s="283"/>
      <c r="BQ36" s="283"/>
      <c r="BR36" s="283"/>
      <c r="BS36" s="283"/>
      <c r="BT36" s="283"/>
      <c r="BU36" s="283"/>
      <c r="BV36" s="283"/>
      <c r="BW36" s="283"/>
      <c r="BX36" s="8"/>
      <c r="BY36" s="8"/>
      <c r="BZ36" s="8"/>
      <c r="CA36" s="8"/>
      <c r="CB36" s="3"/>
      <c r="CC36" s="3"/>
    </row>
    <row r="37" spans="2:81" x14ac:dyDescent="0.4">
      <c r="B37" s="7"/>
      <c r="C37" s="45" t="s">
        <v>103</v>
      </c>
      <c r="D37" s="45"/>
      <c r="E37" s="45"/>
      <c r="F37" s="45"/>
      <c r="G37" s="45"/>
      <c r="H37" s="45"/>
      <c r="I37" s="45"/>
      <c r="J37" s="45"/>
      <c r="K37" s="45"/>
      <c r="L37" s="45"/>
      <c r="M37" s="45"/>
      <c r="N37" s="13"/>
      <c r="O37" s="13"/>
      <c r="P37" s="13"/>
      <c r="Q37" s="13"/>
      <c r="R37" s="13"/>
      <c r="S37" s="13"/>
      <c r="T37" s="13"/>
      <c r="U37" s="11"/>
      <c r="V37" s="13"/>
      <c r="W37" s="13"/>
      <c r="X37" s="13"/>
      <c r="Y37" s="11"/>
      <c r="Z37" s="3"/>
      <c r="AA37" s="3"/>
      <c r="AC37" s="7"/>
      <c r="AD37" s="45" t="s">
        <v>103</v>
      </c>
      <c r="AE37" s="45"/>
      <c r="AF37" s="45"/>
      <c r="AG37" s="45"/>
      <c r="AH37" s="45"/>
      <c r="AI37" s="45"/>
      <c r="AJ37" s="45"/>
      <c r="AK37" s="45"/>
      <c r="AL37" s="45"/>
      <c r="AM37" s="45"/>
      <c r="AN37" s="45"/>
      <c r="AO37" s="13"/>
      <c r="AP37" s="13"/>
      <c r="AQ37" s="13"/>
      <c r="AR37" s="13"/>
      <c r="AS37" s="13"/>
      <c r="AT37" s="13"/>
      <c r="AU37" s="13"/>
      <c r="AV37" s="11"/>
      <c r="AW37" s="13"/>
      <c r="AX37" s="13"/>
      <c r="AY37" s="13"/>
      <c r="AZ37" s="11"/>
      <c r="BA37" s="3"/>
      <c r="BB37" s="3"/>
      <c r="BD37" s="8"/>
      <c r="BE37" s="280"/>
      <c r="BF37" s="280"/>
      <c r="BG37" s="280"/>
      <c r="BH37" s="280"/>
      <c r="BI37" s="280"/>
      <c r="BJ37" s="280"/>
      <c r="BK37" s="280"/>
      <c r="BL37" s="280"/>
      <c r="BM37" s="280"/>
      <c r="BN37" s="280"/>
      <c r="BO37" s="280"/>
      <c r="BP37" s="8"/>
      <c r="BQ37" s="8"/>
      <c r="BR37" s="8"/>
      <c r="BS37" s="8"/>
      <c r="BT37" s="8"/>
      <c r="BU37" s="8"/>
      <c r="BV37" s="8"/>
      <c r="BW37" s="8"/>
      <c r="BX37" s="8"/>
      <c r="BY37" s="8"/>
      <c r="BZ37" s="8"/>
      <c r="CA37" s="8"/>
      <c r="CB37" s="3"/>
      <c r="CC37" s="3"/>
    </row>
    <row r="38" spans="2:81" x14ac:dyDescent="0.4">
      <c r="B38" s="260">
        <v>2024.04</v>
      </c>
      <c r="C38" s="260"/>
      <c r="D38" s="260"/>
      <c r="E38" s="260"/>
      <c r="F38" s="3"/>
      <c r="G38" s="3"/>
      <c r="H38" s="3"/>
      <c r="I38" s="3"/>
      <c r="J38" s="3"/>
      <c r="K38" s="3"/>
      <c r="L38" s="3"/>
      <c r="M38" s="3"/>
      <c r="N38" s="3"/>
      <c r="O38" s="3"/>
      <c r="P38" s="3"/>
      <c r="Q38" s="3"/>
      <c r="R38" s="3"/>
      <c r="S38" s="3"/>
      <c r="T38" s="3"/>
      <c r="U38" s="3"/>
      <c r="V38" s="3"/>
      <c r="W38" s="261" t="s">
        <v>25</v>
      </c>
      <c r="X38" s="261"/>
      <c r="Y38" s="261"/>
      <c r="Z38" s="3"/>
      <c r="AA38" s="3"/>
      <c r="AC38" s="260">
        <f>B38</f>
        <v>2024.04</v>
      </c>
      <c r="AD38" s="260"/>
      <c r="AE38" s="260"/>
      <c r="AF38" s="260"/>
      <c r="AG38" s="3"/>
      <c r="AH38" s="3"/>
      <c r="AI38" s="3"/>
      <c r="AJ38" s="3"/>
      <c r="AK38" s="3"/>
      <c r="AL38" s="3"/>
      <c r="AM38" s="3"/>
      <c r="AN38" s="3"/>
      <c r="AO38" s="3"/>
      <c r="AP38" s="3"/>
      <c r="AQ38" s="3"/>
      <c r="AR38" s="3"/>
      <c r="AS38" s="3"/>
      <c r="AT38" s="3"/>
      <c r="AU38" s="3"/>
      <c r="AV38" s="3"/>
      <c r="AW38" s="3"/>
      <c r="AX38" s="261" t="s">
        <v>47</v>
      </c>
      <c r="AY38" s="261"/>
      <c r="AZ38" s="261"/>
      <c r="BA38" s="3"/>
      <c r="BB38" s="3"/>
      <c r="BD38" s="281">
        <f>AC38</f>
        <v>2024.04</v>
      </c>
      <c r="BE38" s="281"/>
      <c r="BF38" s="281"/>
      <c r="BG38" s="281"/>
      <c r="BH38" s="3"/>
      <c r="BI38" s="3"/>
      <c r="BJ38" s="3"/>
      <c r="BK38" s="3"/>
      <c r="BL38" s="3"/>
      <c r="BM38" s="3"/>
      <c r="BN38" s="3"/>
      <c r="BO38" s="3"/>
      <c r="BP38" s="3"/>
      <c r="BQ38" s="3"/>
      <c r="BR38" s="3"/>
      <c r="BS38" s="3"/>
      <c r="BT38" s="3"/>
      <c r="BU38" s="3"/>
      <c r="BV38" s="3"/>
      <c r="BW38" s="282" t="s">
        <v>46</v>
      </c>
      <c r="BX38" s="282"/>
      <c r="BY38" s="282"/>
      <c r="BZ38" s="282"/>
      <c r="CA38" s="282"/>
      <c r="CB38" s="3"/>
      <c r="CC38" s="3"/>
    </row>
  </sheetData>
  <sheetProtection algorithmName="SHA-512" hashValue="lmbz9nbslKaJ5FCjCtnC4suvtOpphq0VYskIvJECnAHvSev3hyEVe43kLHOotL9M4JHVj10SwDFJwps8t+czzw==" saltValue="lRZ6c7Kre79V7FgTm9gMAw==" spinCount="100000" sheet="1" objects="1" scenarios="1"/>
  <mergeCells count="183">
    <mergeCell ref="BV25:BW25"/>
    <mergeCell ref="BI26:BP27"/>
    <mergeCell ref="BQ26:BQ27"/>
    <mergeCell ref="BX32:CA32"/>
    <mergeCell ref="BD33:BE33"/>
    <mergeCell ref="BF33:BW33"/>
    <mergeCell ref="BE34:BG34"/>
    <mergeCell ref="BD36:BE36"/>
    <mergeCell ref="BF36:BW36"/>
    <mergeCell ref="BD28:BH29"/>
    <mergeCell ref="BV28:BW28"/>
    <mergeCell ref="BW29:CA29"/>
    <mergeCell ref="BD30:BH31"/>
    <mergeCell ref="BV30:BW30"/>
    <mergeCell ref="BW31:CA31"/>
    <mergeCell ref="CB13:CC15"/>
    <mergeCell ref="BI14:BK14"/>
    <mergeCell ref="BI15:BK15"/>
    <mergeCell ref="BD19:BK19"/>
    <mergeCell ref="BD21:BH23"/>
    <mergeCell ref="BI21:BK21"/>
    <mergeCell ref="CB21:CC23"/>
    <mergeCell ref="BI22:BK22"/>
    <mergeCell ref="BI23:BK23"/>
    <mergeCell ref="AC38:AF38"/>
    <mergeCell ref="AX38:AZ38"/>
    <mergeCell ref="BV4:BW4"/>
    <mergeCell ref="BX4:BY4"/>
    <mergeCell ref="BD11:BJ11"/>
    <mergeCell ref="BD12:BJ12"/>
    <mergeCell ref="BD13:BH15"/>
    <mergeCell ref="BI13:BK13"/>
    <mergeCell ref="AW32:AZ32"/>
    <mergeCell ref="AC28:AG29"/>
    <mergeCell ref="AU28:AV28"/>
    <mergeCell ref="AC30:AG31"/>
    <mergeCell ref="BV26:BV27"/>
    <mergeCell ref="BR27:BS27"/>
    <mergeCell ref="BI24:BK24"/>
    <mergeCell ref="BL24:BR24"/>
    <mergeCell ref="AU25:AV25"/>
    <mergeCell ref="BR26:BS26"/>
    <mergeCell ref="BT26:BT27"/>
    <mergeCell ref="AR29:AZ29"/>
    <mergeCell ref="AR31:AZ31"/>
    <mergeCell ref="BE37:BO37"/>
    <mergeCell ref="BD38:BG38"/>
    <mergeCell ref="BW38:CA38"/>
    <mergeCell ref="BZ4:CA4"/>
    <mergeCell ref="BD10:BJ10"/>
    <mergeCell ref="BM10:BN10"/>
    <mergeCell ref="BP10:CA10"/>
    <mergeCell ref="BS24:BU24"/>
    <mergeCell ref="BV24:CA24"/>
    <mergeCell ref="BI25:BK25"/>
    <mergeCell ref="BL25:BN25"/>
    <mergeCell ref="BO25:BP25"/>
    <mergeCell ref="BQ25:BR25"/>
    <mergeCell ref="BS25:BU25"/>
    <mergeCell ref="BQ12:BU12"/>
    <mergeCell ref="BK11:CA11"/>
    <mergeCell ref="BL13:CA13"/>
    <mergeCell ref="BL14:CA14"/>
    <mergeCell ref="BL16:CA16"/>
    <mergeCell ref="BL21:CA21"/>
    <mergeCell ref="BL22:CA22"/>
    <mergeCell ref="BL23:CA23"/>
    <mergeCell ref="BE6:BK6"/>
    <mergeCell ref="BI8:BJ8"/>
    <mergeCell ref="BG8:BH8"/>
    <mergeCell ref="BD3:BO4"/>
    <mergeCell ref="BD24:BH25"/>
    <mergeCell ref="J14:Y14"/>
    <mergeCell ref="J16:Y16"/>
    <mergeCell ref="I11:Y11"/>
    <mergeCell ref="J21:Y21"/>
    <mergeCell ref="J22:Y22"/>
    <mergeCell ref="J23:Y23"/>
    <mergeCell ref="P26:Q27"/>
    <mergeCell ref="AC11:AI11"/>
    <mergeCell ref="AC12:AI12"/>
    <mergeCell ref="AC13:AG15"/>
    <mergeCell ref="AH13:AJ13"/>
    <mergeCell ref="AH25:AJ25"/>
    <mergeCell ref="AH14:AJ14"/>
    <mergeCell ref="AH15:AJ15"/>
    <mergeCell ref="G21:I21"/>
    <mergeCell ref="U26:U27"/>
    <mergeCell ref="R26:S27"/>
    <mergeCell ref="V26:V27"/>
    <mergeCell ref="G22:I22"/>
    <mergeCell ref="G23:I23"/>
    <mergeCell ref="B19:I19"/>
    <mergeCell ref="B21:F23"/>
    <mergeCell ref="Z21:AA23"/>
    <mergeCell ref="B38:E38"/>
    <mergeCell ref="W38:Y38"/>
    <mergeCell ref="O26:O27"/>
    <mergeCell ref="T26:T27"/>
    <mergeCell ref="W26:W27"/>
    <mergeCell ref="B28:F29"/>
    <mergeCell ref="B24:F27"/>
    <mergeCell ref="V32:Y32"/>
    <mergeCell ref="B30:F31"/>
    <mergeCell ref="O25:P25"/>
    <mergeCell ref="M25:N25"/>
    <mergeCell ref="Q24:S24"/>
    <mergeCell ref="Q25:S25"/>
    <mergeCell ref="T25:U25"/>
    <mergeCell ref="J25:L25"/>
    <mergeCell ref="J24:P24"/>
    <mergeCell ref="T24:Y24"/>
    <mergeCell ref="G24:I24"/>
    <mergeCell ref="G25:I25"/>
    <mergeCell ref="G26:N27"/>
    <mergeCell ref="T28:U28"/>
    <mergeCell ref="T30:U30"/>
    <mergeCell ref="Q29:Y29"/>
    <mergeCell ref="Q31:Y31"/>
    <mergeCell ref="G7:R7"/>
    <mergeCell ref="G8:R8"/>
    <mergeCell ref="G9:R9"/>
    <mergeCell ref="Z17:AA17"/>
    <mergeCell ref="C6:I6"/>
    <mergeCell ref="B1:K2"/>
    <mergeCell ref="G15:I15"/>
    <mergeCell ref="AL10:AM10"/>
    <mergeCell ref="AK16:AZ16"/>
    <mergeCell ref="T4:U4"/>
    <mergeCell ref="V4:W4"/>
    <mergeCell ref="X4:Y4"/>
    <mergeCell ref="Z13:AA15"/>
    <mergeCell ref="B10:H10"/>
    <mergeCell ref="B11:H11"/>
    <mergeCell ref="B12:H12"/>
    <mergeCell ref="B13:F15"/>
    <mergeCell ref="K10:L10"/>
    <mergeCell ref="N10:Y10"/>
    <mergeCell ref="G13:I13"/>
    <mergeCell ref="G14:I14"/>
    <mergeCell ref="J13:Y13"/>
    <mergeCell ref="AO10:AZ10"/>
    <mergeCell ref="AC1:AL2"/>
    <mergeCell ref="AK22:AZ22"/>
    <mergeCell ref="AK23:AZ23"/>
    <mergeCell ref="AK25:AM25"/>
    <mergeCell ref="AN25:AO25"/>
    <mergeCell ref="AP25:AQ25"/>
    <mergeCell ref="AR25:AT25"/>
    <mergeCell ref="AH24:AJ24"/>
    <mergeCell ref="AU4:AV4"/>
    <mergeCell ref="AW4:AX4"/>
    <mergeCell ref="AY4:AZ4"/>
    <mergeCell ref="AH7:AS7"/>
    <mergeCell ref="AH8:AS8"/>
    <mergeCell ref="AD6:AJ6"/>
    <mergeCell ref="AK13:AZ13"/>
    <mergeCell ref="AC10:AI10"/>
    <mergeCell ref="AJ11:AZ11"/>
    <mergeCell ref="AU30:AV30"/>
    <mergeCell ref="AC19:AJ19"/>
    <mergeCell ref="AC21:AG23"/>
    <mergeCell ref="AH21:AJ21"/>
    <mergeCell ref="BA21:BB23"/>
    <mergeCell ref="AH22:AJ22"/>
    <mergeCell ref="AH23:AJ23"/>
    <mergeCell ref="AQ26:AR27"/>
    <mergeCell ref="AK14:AZ14"/>
    <mergeCell ref="BA16:BB16"/>
    <mergeCell ref="BA17:BB17"/>
    <mergeCell ref="AC24:AG27"/>
    <mergeCell ref="BA13:BB15"/>
    <mergeCell ref="AH26:AO27"/>
    <mergeCell ref="AP26:AP27"/>
    <mergeCell ref="AU26:AU27"/>
    <mergeCell ref="AK24:AQ24"/>
    <mergeCell ref="AR24:AT24"/>
    <mergeCell ref="AU24:AZ24"/>
    <mergeCell ref="AS26:AT27"/>
    <mergeCell ref="AV26:AV27"/>
    <mergeCell ref="AW26:AW27"/>
    <mergeCell ref="AX26:AX27"/>
    <mergeCell ref="AK21:AZ21"/>
  </mergeCells>
  <phoneticPr fontId="1"/>
  <pageMargins left="0.23622047244094491" right="0.23622047244094491" top="0.74803149606299213" bottom="0.74803149606299213" header="0.31496062992125984" footer="0.31496062992125984"/>
  <pageSetup paperSize="9" orientation="portrait" r:id="rId1"/>
  <colBreaks count="2" manualBreakCount="2">
    <brk id="27" max="38" man="1"/>
    <brk id="54" max="3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提出書類について</vt:lpstr>
      <vt:lpstr>入力フォーム</vt:lpstr>
      <vt:lpstr>入力例</vt:lpstr>
      <vt:lpstr>給水装置所有者変更届</vt:lpstr>
      <vt:lpstr>給水装置所有者変更届!Print_Area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2024-09-30T00:18:13Z</dcterms:created>
  <dcterms:modified xsi:type="dcterms:W3CDTF">2024-11-26T01:07:35Z</dcterms:modified>
</cp:coreProperties>
</file>