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esui-sf01\04 経営管理部 内部文書\03 財務課 内部文書\04 料金係 内部文書\料金係_内部文書\92_料金係(主査）\02 工事用仮排水関係\★配布資料\■R4様式改定用\"/>
    </mc:Choice>
  </mc:AlternateContent>
  <bookViews>
    <workbookView xWindow="0" yWindow="0" windowWidth="28800" windowHeight="12795" tabRatio="772"/>
  </bookViews>
  <sheets>
    <sheet name="様式２" sheetId="5" r:id="rId1"/>
    <sheet name="様式 3－１（旬報）" sheetId="13" r:id="rId2"/>
    <sheet name="様式３－２（日報）" sheetId="6" r:id="rId3"/>
    <sheet name="様式２記入例" sheetId="15" r:id="rId4"/>
    <sheet name="様式３ー１記入例" sheetId="14" r:id="rId5"/>
    <sheet name="様式3-2記入例" sheetId="16" r:id="rId6"/>
  </sheets>
  <definedNames>
    <definedName name="_xlnm.Print_Area" localSheetId="1">'様式 3－１（旬報）'!$A$1:$K$30</definedName>
    <definedName name="_xlnm.Print_Area" localSheetId="0">様式２!$A$1:$H$42</definedName>
    <definedName name="_xlnm.Print_Area" localSheetId="2">'様式３－２（日報）'!$A$1:$K$37</definedName>
    <definedName name="_xlnm.Print_Area" localSheetId="5">'様式3-2記入例'!$A$1:$K$37</definedName>
    <definedName name="_xlnm.Print_Area" localSheetId="4">様式３ー１記入例!$A$1:$K$30</definedName>
  </definedNames>
  <calcPr calcId="162913"/>
</workbook>
</file>

<file path=xl/calcChain.xml><?xml version="1.0" encoding="utf-8"?>
<calcChain xmlns="http://schemas.openxmlformats.org/spreadsheetml/2006/main">
  <c r="J13" i="16" l="1"/>
  <c r="G13" i="16"/>
  <c r="I13" i="16" s="1"/>
  <c r="J11" i="16"/>
  <c r="K13" i="16" l="1"/>
  <c r="C9" i="13"/>
  <c r="B10" i="13"/>
  <c r="C10" i="13" s="1"/>
  <c r="B11" i="13"/>
  <c r="C11" i="13"/>
  <c r="B12" i="13"/>
  <c r="C12" i="13"/>
  <c r="B13" i="13"/>
  <c r="B14" i="13" s="1"/>
  <c r="J11" i="6"/>
  <c r="B15" i="13" l="1"/>
  <c r="C14" i="13"/>
  <c r="C13" i="13"/>
  <c r="G11" i="6"/>
  <c r="I11" i="6" s="1"/>
  <c r="G11" i="16"/>
  <c r="I11" i="16" s="1"/>
  <c r="K11" i="16" s="1"/>
  <c r="J17" i="16" s="1"/>
  <c r="E7" i="16"/>
  <c r="E7" i="6"/>
  <c r="C15" i="13" l="1"/>
  <c r="B16" i="13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J19" i="14"/>
  <c r="H19" i="14"/>
  <c r="G19" i="14"/>
  <c r="J18" i="14"/>
  <c r="G18" i="14"/>
  <c r="H18" i="14" s="1"/>
  <c r="J17" i="14"/>
  <c r="G17" i="14"/>
  <c r="H17" i="14" s="1"/>
  <c r="J16" i="14"/>
  <c r="G16" i="14"/>
  <c r="H16" i="14" s="1"/>
  <c r="G15" i="14"/>
  <c r="H15" i="14" s="1"/>
  <c r="J15" i="14" s="1"/>
  <c r="G14" i="14"/>
  <c r="H14" i="14" s="1"/>
  <c r="J14" i="14" s="1"/>
  <c r="G13" i="14"/>
  <c r="H13" i="14" s="1"/>
  <c r="J13" i="14" s="1"/>
  <c r="J12" i="14"/>
  <c r="G12" i="14"/>
  <c r="H12" i="14" s="1"/>
  <c r="G11" i="14"/>
  <c r="H11" i="14" s="1"/>
  <c r="J11" i="14" s="1"/>
  <c r="G10" i="14"/>
  <c r="H10" i="14" s="1"/>
  <c r="J10" i="14" s="1"/>
  <c r="B10" i="14"/>
  <c r="B11" i="14" s="1"/>
  <c r="G9" i="14"/>
  <c r="H9" i="14" s="1"/>
  <c r="J9" i="14" s="1"/>
  <c r="C9" i="14"/>
  <c r="C16" i="13" l="1"/>
  <c r="B17" i="13"/>
  <c r="F40" i="15"/>
  <c r="F42" i="15"/>
  <c r="C10" i="14"/>
  <c r="J20" i="14"/>
  <c r="J21" i="14" s="1"/>
  <c r="B12" i="14"/>
  <c r="C11" i="14"/>
  <c r="B18" i="13" l="1"/>
  <c r="C17" i="13"/>
  <c r="C12" i="14"/>
  <c r="B13" i="14"/>
  <c r="B19" i="13" l="1"/>
  <c r="C19" i="13" s="1"/>
  <c r="C18" i="13"/>
  <c r="C13" i="14"/>
  <c r="B14" i="14"/>
  <c r="B15" i="14" l="1"/>
  <c r="C14" i="14"/>
  <c r="G19" i="13"/>
  <c r="H19" i="13" s="1"/>
  <c r="J19" i="13" s="1"/>
  <c r="G18" i="13"/>
  <c r="H18" i="13" s="1"/>
  <c r="J18" i="13" s="1"/>
  <c r="G17" i="13"/>
  <c r="H17" i="13" s="1"/>
  <c r="J17" i="13" s="1"/>
  <c r="G16" i="13"/>
  <c r="H16" i="13" s="1"/>
  <c r="J16" i="13" s="1"/>
  <c r="G15" i="13"/>
  <c r="H15" i="13" s="1"/>
  <c r="J15" i="13" s="1"/>
  <c r="G14" i="13"/>
  <c r="H14" i="13" s="1"/>
  <c r="J14" i="13" s="1"/>
  <c r="G13" i="13"/>
  <c r="H13" i="13" s="1"/>
  <c r="J13" i="13" s="1"/>
  <c r="G12" i="13"/>
  <c r="H12" i="13" s="1"/>
  <c r="J12" i="13" s="1"/>
  <c r="G11" i="13"/>
  <c r="H11" i="13" s="1"/>
  <c r="J11" i="13" s="1"/>
  <c r="G10" i="13"/>
  <c r="H10" i="13" s="1"/>
  <c r="J10" i="13" s="1"/>
  <c r="G9" i="13"/>
  <c r="H9" i="13" s="1"/>
  <c r="J9" i="13" s="1"/>
  <c r="J20" i="13" l="1"/>
  <c r="C15" i="14"/>
  <c r="B16" i="14"/>
  <c r="K11" i="6"/>
  <c r="J17" i="6" s="1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2" i="5" s="1"/>
  <c r="B17" i="14" l="1"/>
  <c r="C16" i="14"/>
  <c r="F40" i="5"/>
  <c r="B18" i="14" l="1"/>
  <c r="C17" i="14"/>
  <c r="C18" i="14" l="1"/>
  <c r="B19" i="14"/>
  <c r="C19" i="14" s="1"/>
</calcChain>
</file>

<file path=xl/comments1.xml><?xml version="1.0" encoding="utf-8"?>
<comments xmlns="http://schemas.openxmlformats.org/spreadsheetml/2006/main">
  <authors>
    <author>240.小坂　純市</author>
  </authors>
  <commentLis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月と日を記入してください。
例：5月3日 ＝＞ 5-3</t>
        </r>
      </text>
    </comment>
  </commentList>
</comments>
</file>

<file path=xl/comments2.xml><?xml version="1.0" encoding="utf-8"?>
<comments xmlns="http://schemas.openxmlformats.org/spreadsheetml/2006/main">
  <authors>
    <author>240.小坂　純市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日付を入れてください
例：4月1日＝＞　4-1</t>
        </r>
      </text>
    </comment>
  </commentList>
</comments>
</file>

<file path=xl/comments3.xml><?xml version="1.0" encoding="utf-8"?>
<comments xmlns="http://schemas.openxmlformats.org/spreadsheetml/2006/main">
  <authors>
    <author>240.小坂　純市</author>
  </authors>
  <commentLis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月と日を記入してください。
例：5月3日 ＝＞ 5-3</t>
        </r>
      </text>
    </comment>
  </commentList>
</comments>
</file>

<file path=xl/comments4.xml><?xml version="1.0" encoding="utf-8"?>
<comments xmlns="http://schemas.openxmlformats.org/spreadsheetml/2006/main">
  <authors>
    <author>240.小坂　純市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日付を入れてください
例：4月1日＝＞　4-1</t>
        </r>
      </text>
    </comment>
  </commentList>
</comments>
</file>

<file path=xl/sharedStrings.xml><?xml version="1.0" encoding="utf-8"?>
<sst xmlns="http://schemas.openxmlformats.org/spreadsheetml/2006/main" count="176" uniqueCount="90">
  <si>
    <t>日</t>
    <rPh sb="0" eb="1">
      <t>ヒ</t>
    </rPh>
    <phoneticPr fontId="1"/>
  </si>
  <si>
    <t>計</t>
    <rPh sb="0" eb="1">
      <t>ケイ</t>
    </rPh>
    <phoneticPr fontId="1"/>
  </si>
  <si>
    <t>摘　 　　　要</t>
    <rPh sb="0" eb="1">
      <t>テキ</t>
    </rPh>
    <rPh sb="6" eb="7">
      <t>ヨウ</t>
    </rPh>
    <phoneticPr fontId="1"/>
  </si>
  <si>
    <t>沈　　砂　　槽</t>
    <rPh sb="0" eb="1">
      <t>チン</t>
    </rPh>
    <rPh sb="3" eb="4">
      <t>サ</t>
    </rPh>
    <rPh sb="6" eb="7">
      <t>ソウ</t>
    </rPh>
    <phoneticPr fontId="1"/>
  </si>
  <si>
    <t>№ １</t>
    <phoneticPr fontId="1"/>
  </si>
  <si>
    <t>№ ２</t>
    <phoneticPr fontId="1"/>
  </si>
  <si>
    <t>№ ３</t>
    <phoneticPr fontId="1"/>
  </si>
  <si>
    <t>ポンプ№</t>
    <phoneticPr fontId="1"/>
  </si>
  <si>
    <t>№１</t>
    <phoneticPr fontId="1"/>
  </si>
  <si>
    <t>№２</t>
  </si>
  <si>
    <t>№３</t>
  </si>
  <si>
    <t>№４</t>
  </si>
  <si>
    <t>ポンプ稼働記録</t>
    <rPh sb="3" eb="5">
      <t>カドウ</t>
    </rPh>
    <rPh sb="5" eb="7">
      <t>キロク</t>
    </rPh>
    <phoneticPr fontId="1"/>
  </si>
  <si>
    <t>記　事</t>
    <rPh sb="0" eb="1">
      <t>キ</t>
    </rPh>
    <rPh sb="2" eb="3">
      <t>コト</t>
    </rPh>
    <phoneticPr fontId="1"/>
  </si>
  <si>
    <t>沈砂槽</t>
    <rPh sb="0" eb="2">
      <t>チンサ</t>
    </rPh>
    <rPh sb="2" eb="3">
      <t>ソウ</t>
    </rPh>
    <phoneticPr fontId="1"/>
  </si>
  <si>
    <t>測定(単位cm)</t>
    <rPh sb="0" eb="2">
      <t>ソクテイ</t>
    </rPh>
    <rPh sb="3" eb="5">
      <t>タンイ</t>
    </rPh>
    <phoneticPr fontId="1"/>
  </si>
  <si>
    <t>時</t>
    <rPh sb="0" eb="1">
      <t>ジ</t>
    </rPh>
    <phoneticPr fontId="1"/>
  </si>
  <si>
    <t>平均値</t>
    <rPh sb="0" eb="3">
      <t>ヘイキンチ</t>
    </rPh>
    <phoneticPr fontId="1"/>
  </si>
  <si>
    <t>稼働時間</t>
    <rPh sb="0" eb="2">
      <t>カドウ</t>
    </rPh>
    <rPh sb="2" eb="4">
      <t>ジカン</t>
    </rPh>
    <phoneticPr fontId="1"/>
  </si>
  <si>
    <t>当日流量m3</t>
    <rPh sb="0" eb="2">
      <t>トウジツ</t>
    </rPh>
    <rPh sb="2" eb="4">
      <t>リュウリョウ</t>
    </rPh>
    <phoneticPr fontId="1"/>
  </si>
  <si>
    <t>排　　水　　量　（m3）</t>
    <rPh sb="0" eb="1">
      <t>ハイ</t>
    </rPh>
    <rPh sb="3" eb="4">
      <t>ミズ</t>
    </rPh>
    <rPh sb="6" eb="7">
      <t>リョウ</t>
    </rPh>
    <phoneticPr fontId="1"/>
  </si>
  <si>
    <t>(</t>
    <phoneticPr fontId="1"/>
  </si>
  <si>
    <t>)</t>
    <phoneticPr fontId="1"/>
  </si>
  <si>
    <t>(小数点以下切捨て)</t>
    <rPh sb="1" eb="4">
      <t>ショウスウテン</t>
    </rPh>
    <rPh sb="4" eb="6">
      <t>イカ</t>
    </rPh>
    <rPh sb="6" eb="8">
      <t>キリス</t>
    </rPh>
    <phoneticPr fontId="1"/>
  </si>
  <si>
    <t>№３</t>
    <phoneticPr fontId="1"/>
  </si>
  <si>
    <t>排水開始</t>
    <rPh sb="0" eb="2">
      <t>ハイスイ</t>
    </rPh>
    <rPh sb="2" eb="4">
      <t>カイシ</t>
    </rPh>
    <phoneticPr fontId="1"/>
  </si>
  <si>
    <t>排水終了</t>
    <rPh sb="0" eb="2">
      <t>ハイスイ</t>
    </rPh>
    <rPh sb="2" eb="4">
      <t>シュウリョウ</t>
    </rPh>
    <phoneticPr fontId="1"/>
  </si>
  <si>
    <t>(様式 ２）</t>
    <rPh sb="1" eb="2">
      <t>サマ</t>
    </rPh>
    <rPh sb="2" eb="3">
      <t>シキ</t>
    </rPh>
    <phoneticPr fontId="1"/>
  </si>
  <si>
    <t>月 計</t>
    <rPh sb="0" eb="1">
      <t>ツキ</t>
    </rPh>
    <rPh sb="2" eb="3">
      <t>ケイ</t>
    </rPh>
    <phoneticPr fontId="1"/>
  </si>
  <si>
    <t>排 水 量 集 計 表</t>
    <rPh sb="0" eb="1">
      <t>ハイ</t>
    </rPh>
    <rPh sb="2" eb="3">
      <t>ミズ</t>
    </rPh>
    <rPh sb="4" eb="5">
      <t>リョウ</t>
    </rPh>
    <rPh sb="6" eb="7">
      <t>シュウ</t>
    </rPh>
    <rPh sb="8" eb="9">
      <t>ケイ</t>
    </rPh>
    <rPh sb="10" eb="11">
      <t>ヒョウ</t>
    </rPh>
    <phoneticPr fontId="1"/>
  </si>
  <si>
    <t>排　 水   日　 報</t>
    <rPh sb="0" eb="1">
      <t>ハイ</t>
    </rPh>
    <rPh sb="3" eb="4">
      <t>ミズ</t>
    </rPh>
    <rPh sb="7" eb="8">
      <t>ヒ</t>
    </rPh>
    <rPh sb="10" eb="11">
      <t>ホウ</t>
    </rPh>
    <phoneticPr fontId="1"/>
  </si>
  <si>
    <t>工事名</t>
    <rPh sb="0" eb="3">
      <t>コウジメイ</t>
    </rPh>
    <phoneticPr fontId="1"/>
  </si>
  <si>
    <t>曜日</t>
    <rPh sb="0" eb="2">
      <t>ヨウビ</t>
    </rPh>
    <phoneticPr fontId="1"/>
  </si>
  <si>
    <t>（ｃｍ）</t>
    <phoneticPr fontId="1"/>
  </si>
  <si>
    <t>備　考</t>
    <rPh sb="0" eb="1">
      <t>ビ</t>
    </rPh>
    <rPh sb="2" eb="3">
      <t>コウ</t>
    </rPh>
    <phoneticPr fontId="1"/>
  </si>
  <si>
    <t>小　　　　計</t>
    <rPh sb="0" eb="1">
      <t>ショウ</t>
    </rPh>
    <rPh sb="5" eb="6">
      <t>ケイ</t>
    </rPh>
    <phoneticPr fontId="1"/>
  </si>
  <si>
    <t>記　事　欄</t>
    <rPh sb="0" eb="1">
      <t>キ</t>
    </rPh>
    <rPh sb="2" eb="3">
      <t>コト</t>
    </rPh>
    <rPh sb="4" eb="5">
      <t>ラン</t>
    </rPh>
    <phoneticPr fontId="1"/>
  </si>
  <si>
    <t>当日水量m3</t>
    <rPh sb="0" eb="2">
      <t>トウジツ</t>
    </rPh>
    <rPh sb="2" eb="4">
      <t>スイリョウ</t>
    </rPh>
    <phoneticPr fontId="1"/>
  </si>
  <si>
    <t>［ 月　間　水　量 ］　（小数点以下切り捨て）</t>
    <rPh sb="2" eb="3">
      <t>ツキ</t>
    </rPh>
    <rPh sb="4" eb="5">
      <t>アイダ</t>
    </rPh>
    <rPh sb="6" eb="7">
      <t>スイ</t>
    </rPh>
    <rPh sb="8" eb="9">
      <t>リョウ</t>
    </rPh>
    <rPh sb="13" eb="18">
      <t>ショウスウテンイカ</t>
    </rPh>
    <rPh sb="18" eb="19">
      <t>キ</t>
    </rPh>
    <rPh sb="20" eb="21">
      <t>ス</t>
    </rPh>
    <phoneticPr fontId="1"/>
  </si>
  <si>
    <t>年</t>
    <rPh sb="0" eb="1">
      <t>ネン</t>
    </rPh>
    <phoneticPr fontId="1"/>
  </si>
  <si>
    <t>月　分</t>
    <rPh sb="0" eb="1">
      <t>ガツ</t>
    </rPh>
    <rPh sb="2" eb="3">
      <t>ブン</t>
    </rPh>
    <phoneticPr fontId="1"/>
  </si>
  <si>
    <t>揚水量</t>
    <rPh sb="0" eb="2">
      <t>ヨウスイ</t>
    </rPh>
    <rPh sb="2" eb="3">
      <t>リョウ</t>
    </rPh>
    <phoneticPr fontId="1"/>
  </si>
  <si>
    <t>（L/min）</t>
    <phoneticPr fontId="1"/>
  </si>
  <si>
    <t>（h）</t>
    <phoneticPr fontId="1"/>
  </si>
  <si>
    <t>（様式 ３－１）</t>
    <rPh sb="1" eb="2">
      <t>サマ</t>
    </rPh>
    <rPh sb="2" eb="3">
      <t>シキ</t>
    </rPh>
    <phoneticPr fontId="1"/>
  </si>
  <si>
    <t>（様式 ３－２）</t>
    <rPh sb="1" eb="2">
      <t>サマ</t>
    </rPh>
    <rPh sb="2" eb="3">
      <t>シキ</t>
    </rPh>
    <phoneticPr fontId="1"/>
  </si>
  <si>
    <t>排　 水   旬　 報</t>
    <rPh sb="0" eb="1">
      <t>ハイ</t>
    </rPh>
    <rPh sb="3" eb="4">
      <t>ミズ</t>
    </rPh>
    <rPh sb="7" eb="8">
      <t>ジュン</t>
    </rPh>
    <rPh sb="10" eb="11">
      <t>ホウ</t>
    </rPh>
    <phoneticPr fontId="1"/>
  </si>
  <si>
    <t>測定値(ｃｍ)</t>
    <rPh sb="0" eb="2">
      <t>ソクテイ</t>
    </rPh>
    <rPh sb="2" eb="3">
      <t>アタイ</t>
    </rPh>
    <phoneticPr fontId="1"/>
  </si>
  <si>
    <t>接続槽</t>
    <rPh sb="0" eb="2">
      <t>セツゾク</t>
    </rPh>
    <rPh sb="2" eb="3">
      <t>ソウ</t>
    </rPh>
    <phoneticPr fontId="1"/>
  </si>
  <si>
    <t>月　日</t>
    <rPh sb="0" eb="1">
      <t>ツキ</t>
    </rPh>
    <rPh sb="2" eb="3">
      <t>ヒ</t>
    </rPh>
    <phoneticPr fontId="1"/>
  </si>
  <si>
    <t>曜日</t>
    <rPh sb="0" eb="2">
      <t>ヨウビ</t>
    </rPh>
    <phoneticPr fontId="1"/>
  </si>
  <si>
    <t>運転時間</t>
    <rPh sb="0" eb="4">
      <t>ウンテンジカン</t>
    </rPh>
    <phoneticPr fontId="1"/>
  </si>
  <si>
    <t>0時　　3</t>
    <rPh sb="1" eb="2">
      <t>ジ</t>
    </rPh>
    <phoneticPr fontId="1"/>
  </si>
  <si>
    <t xml:space="preserve"> 6     9    12    15    18    21   24</t>
    <phoneticPr fontId="1"/>
  </si>
  <si>
    <t xml:space="preserve">h </t>
    <phoneticPr fontId="1"/>
  </si>
  <si>
    <t xml:space="preserve">L/min </t>
    <phoneticPr fontId="1"/>
  </si>
  <si>
    <t>三角せき（９０°）</t>
    <rPh sb="0" eb="2">
      <t>サンカク</t>
    </rPh>
    <phoneticPr fontId="1"/>
  </si>
  <si>
    <t>せき形状：</t>
    <rPh sb="2" eb="4">
      <t>ケイジョウ</t>
    </rPh>
    <phoneticPr fontId="1"/>
  </si>
  <si>
    <t>※）この様式によりがたい場合は、別様式で提出願います。</t>
    <rPh sb="4" eb="6">
      <t>ヨウシキ</t>
    </rPh>
    <rPh sb="12" eb="14">
      <t>バアイ</t>
    </rPh>
    <rPh sb="16" eb="19">
      <t>ベツヨウシキ</t>
    </rPh>
    <rPh sb="20" eb="22">
      <t>テイシュツ</t>
    </rPh>
    <rPh sb="22" eb="23">
      <t>ネガ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</si>
  <si>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</si>
  <si>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</si>
  <si>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r>
      <t>ポンプ稼働台数：　　</t>
    </r>
    <r>
      <rPr>
        <u/>
        <sz val="12"/>
        <rFont val="ＭＳ 明朝"/>
        <family val="1"/>
        <charset val="128"/>
      </rPr>
      <t>　　　台</t>
    </r>
    <rPh sb="3" eb="5">
      <t>カドウ</t>
    </rPh>
    <rPh sb="5" eb="7">
      <t>ダイスウ</t>
    </rPh>
    <rPh sb="13" eb="14">
      <t>ダイ</t>
    </rPh>
    <phoneticPr fontId="1"/>
  </si>
  <si>
    <r>
      <t>ポンプ稼働時間：　　</t>
    </r>
    <r>
      <rPr>
        <u/>
        <sz val="12"/>
        <rFont val="ＭＳ 明朝"/>
        <family val="1"/>
        <charset val="128"/>
      </rPr>
      <t>　　　時　～　　　時</t>
    </r>
    <rPh sb="13" eb="14">
      <t>ジ</t>
    </rPh>
    <rPh sb="19" eb="20">
      <t>ジ</t>
    </rPh>
    <phoneticPr fontId="1"/>
  </si>
  <si>
    <t xml:space="preserve"> 月 分</t>
    <rPh sb="1" eb="2">
      <t>ガツ</t>
    </rPh>
    <rPh sb="3" eb="4">
      <t>ブン</t>
    </rPh>
    <phoneticPr fontId="1"/>
  </si>
  <si>
    <t>排水作業開始</t>
    <rPh sb="0" eb="2">
      <t>ハイスイ</t>
    </rPh>
    <rPh sb="2" eb="4">
      <t>サギョウ</t>
    </rPh>
    <rPh sb="4" eb="6">
      <t>カイシ</t>
    </rPh>
    <phoneticPr fontId="1"/>
  </si>
  <si>
    <t>休工日</t>
    <rPh sb="0" eb="3">
      <t>キュウコウビ</t>
    </rPh>
    <phoneticPr fontId="1"/>
  </si>
  <si>
    <t>排水作業終了</t>
    <rPh sb="0" eb="2">
      <t>ハイスイ</t>
    </rPh>
    <rPh sb="2" eb="4">
      <t>サギョウ</t>
    </rPh>
    <rPh sb="4" eb="6">
      <t>シュウリョウ</t>
    </rPh>
    <phoneticPr fontId="1"/>
  </si>
  <si>
    <r>
      <t>ポンプ稼働台数：　</t>
    </r>
    <r>
      <rPr>
        <u/>
        <sz val="12"/>
        <rFont val="ＭＳ 明朝"/>
        <family val="1"/>
        <charset val="128"/>
      </rPr>
      <t>　　１台</t>
    </r>
    <rPh sb="3" eb="5">
      <t>カドウ</t>
    </rPh>
    <rPh sb="5" eb="7">
      <t>ダイスウ</t>
    </rPh>
    <rPh sb="12" eb="13">
      <t>ダイ</t>
    </rPh>
    <phoneticPr fontId="1"/>
  </si>
  <si>
    <r>
      <t>ポンプ稼働時間：　</t>
    </r>
    <r>
      <rPr>
        <u/>
        <sz val="12"/>
        <rFont val="ＭＳ 明朝"/>
        <family val="1"/>
        <charset val="128"/>
      </rPr>
      <t>　　８時　～　１７時</t>
    </r>
    <rPh sb="12" eb="13">
      <t>ジ</t>
    </rPh>
    <rPh sb="18" eb="19">
      <t>ジ</t>
    </rPh>
    <phoneticPr fontId="1"/>
  </si>
  <si>
    <t>排水作業なし</t>
    <rPh sb="0" eb="2">
      <t>ハイスイ</t>
    </rPh>
    <rPh sb="2" eb="4">
      <t>サギョウ</t>
    </rPh>
    <phoneticPr fontId="1"/>
  </si>
  <si>
    <t>休工日</t>
    <rPh sb="0" eb="2">
      <t>キュウコウ</t>
    </rPh>
    <rPh sb="2" eb="3">
      <t>ニチ</t>
    </rPh>
    <phoneticPr fontId="1"/>
  </si>
  <si>
    <t>(　　　   年　   月 分）</t>
    <rPh sb="7" eb="8">
      <t>ネン</t>
    </rPh>
    <rPh sb="12" eb="13">
      <t>ツキ</t>
    </rPh>
    <rPh sb="14" eb="15">
      <t>ブン</t>
    </rPh>
    <phoneticPr fontId="1"/>
  </si>
  <si>
    <t>(令 和　４年　７月 分）</t>
    <rPh sb="1" eb="2">
      <t>レイ</t>
    </rPh>
    <rPh sb="3" eb="4">
      <t>ワ</t>
    </rPh>
    <rPh sb="6" eb="7">
      <t>ネン</t>
    </rPh>
    <rPh sb="9" eb="10">
      <t>ツキ</t>
    </rPh>
    <rPh sb="11" eb="12">
      <t>ブン</t>
    </rPh>
    <phoneticPr fontId="1"/>
  </si>
  <si>
    <t>記入者　</t>
    <rPh sb="0" eb="3">
      <t>キニュウシャ</t>
    </rPh>
    <phoneticPr fontId="1"/>
  </si>
  <si>
    <t>９時</t>
    <rPh sb="1" eb="2">
      <t>ジ</t>
    </rPh>
    <phoneticPr fontId="1"/>
  </si>
  <si>
    <t>１３時</t>
    <rPh sb="2" eb="3">
      <t>ジ</t>
    </rPh>
    <phoneticPr fontId="1"/>
  </si>
  <si>
    <t>１７時</t>
    <rPh sb="2" eb="3">
      <t>ジ</t>
    </rPh>
    <phoneticPr fontId="1"/>
  </si>
  <si>
    <t>　例１　排水開始［終了］（１０：００）【排水の初日［最終日］】</t>
    <rPh sb="1" eb="2">
      <t>レイ</t>
    </rPh>
    <rPh sb="4" eb="6">
      <t>ハイスイ</t>
    </rPh>
    <rPh sb="6" eb="8">
      <t>カイシ</t>
    </rPh>
    <rPh sb="9" eb="11">
      <t>シュウリョウ</t>
    </rPh>
    <rPh sb="20" eb="22">
      <t>ハイスイ</t>
    </rPh>
    <rPh sb="23" eb="25">
      <t>ショニチ</t>
    </rPh>
    <rPh sb="26" eb="29">
      <t>サイシュウビ</t>
    </rPh>
    <phoneticPr fontId="1"/>
  </si>
  <si>
    <t>　例２　連続運転開始［終了］（１０：００）</t>
    <rPh sb="1" eb="2">
      <t>レイ</t>
    </rPh>
    <rPh sb="4" eb="6">
      <t>レンゾク</t>
    </rPh>
    <rPh sb="6" eb="8">
      <t>ウンテン</t>
    </rPh>
    <rPh sb="8" eb="10">
      <t>カイシ</t>
    </rPh>
    <rPh sb="11" eb="13">
      <t>シュウリョウ</t>
    </rPh>
    <phoneticPr fontId="1"/>
  </si>
  <si>
    <t>　例３　雨天により１３：００～１９：３０運転</t>
    <phoneticPr fontId="1"/>
  </si>
  <si>
    <t>　例４　雨天により１３：００～１９：３０運転</t>
    <rPh sb="1" eb="2">
      <t>レイ</t>
    </rPh>
    <rPh sb="4" eb="6">
      <t>ウテン</t>
    </rPh>
    <rPh sb="20" eb="22">
      <t>ウンテン</t>
    </rPh>
    <phoneticPr fontId="1"/>
  </si>
  <si>
    <t>9時</t>
    <rPh sb="1" eb="2">
      <t>ジ</t>
    </rPh>
    <phoneticPr fontId="1"/>
  </si>
  <si>
    <t>12時</t>
    <rPh sb="2" eb="3">
      <t>ジ</t>
    </rPh>
    <phoneticPr fontId="1"/>
  </si>
  <si>
    <t>18時</t>
    <rPh sb="2" eb="3">
      <t>ジ</t>
    </rPh>
    <phoneticPr fontId="1"/>
  </si>
  <si>
    <t>　８月９日～１０月１日は、排水作業を行わないので休止します。</t>
    <rPh sb="2" eb="3">
      <t>ガツ</t>
    </rPh>
    <rPh sb="4" eb="5">
      <t>ニチ</t>
    </rPh>
    <rPh sb="8" eb="9">
      <t>ガツ</t>
    </rPh>
    <rPh sb="10" eb="11">
      <t>ニチ</t>
    </rPh>
    <rPh sb="13" eb="15">
      <t>ハイスイ</t>
    </rPh>
    <rPh sb="15" eb="17">
      <t>サギョウ</t>
    </rPh>
    <rPh sb="18" eb="19">
      <t>オコナ</t>
    </rPh>
    <rPh sb="24" eb="26">
      <t>キュウシ</t>
    </rPh>
    <phoneticPr fontId="1"/>
  </si>
  <si>
    <t>担当者</t>
    <rPh sb="0" eb="3">
      <t>タントウシャ</t>
    </rPh>
    <phoneticPr fontId="1"/>
  </si>
  <si>
    <t>下水道河川局庁舎　修繕工事</t>
    <rPh sb="0" eb="3">
      <t>ゲスイドウ</t>
    </rPh>
    <rPh sb="3" eb="6">
      <t>カセンキョク</t>
    </rPh>
    <rPh sb="6" eb="8">
      <t>チョウシャ</t>
    </rPh>
    <rPh sb="9" eb="11">
      <t>シュウゼン</t>
    </rPh>
    <rPh sb="11" eb="13">
      <t>コウジ</t>
    </rPh>
    <phoneticPr fontId="1"/>
  </si>
  <si>
    <t>〇〇　□□</t>
    <phoneticPr fontId="1"/>
  </si>
  <si>
    <t>下水道河川局庁舎　修繕工事</t>
    <phoneticPr fontId="1"/>
  </si>
  <si>
    <t>　　　　　　　排　 水   日　 報</t>
    <rPh sb="7" eb="8">
      <t>ハイ</t>
    </rPh>
    <rPh sb="10" eb="11">
      <t>ミズ</t>
    </rPh>
    <rPh sb="14" eb="15">
      <t>ヒ</t>
    </rPh>
    <rPh sb="17" eb="18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</si>
</sst>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_ "/>
    <numFmt numFmtId="177" formatCode="#,##0_);\(#,##0\)"/>
    <numFmt numFmtId="178" formatCode="#,##0;[Red]#,##0"/>
    <numFmt numFmtId="179" formatCode="#,##0.0_);\(#,##0.0\)"/>
    <numFmt numFmtId="180" formatCode="#,##0.00_ "/>
    <numFmt numFmtId="181" formatCode="d&quot;日&quot;"/>
    <numFmt numFmtId="182" formatCode="0.0_ "/>
    <numFmt numFmtId="183" formatCode="#,##0_ "/>
    <numFmt numFmtId="184" formatCode="0.0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177" fontId="3" fillId="0" borderId="9" xfId="0" applyNumberFormat="1" applyFont="1" applyBorder="1" applyAlignment="1">
      <alignment horizontal="left" vertical="top"/>
    </xf>
    <xf numFmtId="177" fontId="3" fillId="0" borderId="10" xfId="0" applyNumberFormat="1" applyFont="1" applyBorder="1" applyAlignment="1">
      <alignment horizontal="left" vertical="top"/>
    </xf>
    <xf numFmtId="177" fontId="3" fillId="0" borderId="12" xfId="0" applyNumberFormat="1" applyFont="1" applyBorder="1" applyAlignment="1">
      <alignment horizontal="left" vertical="top"/>
    </xf>
    <xf numFmtId="179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4" xfId="0" applyFont="1" applyBorder="1" applyAlignment="1">
      <alignment horizontal="right" vertical="center" indent="1"/>
    </xf>
    <xf numFmtId="0" fontId="3" fillId="0" borderId="2" xfId="0" applyNumberFormat="1" applyFont="1" applyBorder="1" applyAlignment="1">
      <alignment horizontal="right" vertical="center" indent="1"/>
    </xf>
    <xf numFmtId="0" fontId="3" fillId="0" borderId="3" xfId="0" applyNumberFormat="1" applyFont="1" applyBorder="1" applyAlignment="1">
      <alignment horizontal="right" vertical="center" indent="1"/>
    </xf>
    <xf numFmtId="0" fontId="3" fillId="0" borderId="4" xfId="0" applyNumberFormat="1" applyFont="1" applyBorder="1" applyAlignment="1">
      <alignment horizontal="right" vertical="center" indent="1"/>
    </xf>
    <xf numFmtId="178" fontId="3" fillId="0" borderId="6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3" fillId="0" borderId="11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 applyAlignment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top"/>
    </xf>
    <xf numFmtId="181" fontId="3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0" fillId="0" borderId="0" xfId="0" applyFont="1">
      <alignment vertical="center"/>
    </xf>
    <xf numFmtId="180" fontId="3" fillId="2" borderId="1" xfId="0" applyNumberFormat="1" applyFont="1" applyFill="1" applyBorder="1" applyAlignment="1">
      <alignment vertical="center"/>
    </xf>
    <xf numFmtId="182" fontId="3" fillId="0" borderId="5" xfId="0" applyNumberFormat="1" applyFont="1" applyBorder="1" applyAlignment="1">
      <alignment vertical="center"/>
    </xf>
    <xf numFmtId="182" fontId="3" fillId="0" borderId="5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11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1" fontId="3" fillId="2" borderId="5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5" fillId="0" borderId="11" xfId="0" applyFont="1" applyBorder="1" applyAlignment="1">
      <alignment vertical="center"/>
    </xf>
    <xf numFmtId="183" fontId="5" fillId="0" borderId="5" xfId="0" applyNumberFormat="1" applyFont="1" applyBorder="1">
      <alignment vertical="center"/>
    </xf>
    <xf numFmtId="0" fontId="3" fillId="2" borderId="2" xfId="0" applyNumberFormat="1" applyFont="1" applyFill="1" applyBorder="1" applyAlignment="1">
      <alignment horizontal="right" vertical="center" indent="1"/>
    </xf>
    <xf numFmtId="0" fontId="3" fillId="2" borderId="3" xfId="0" applyNumberFormat="1" applyFont="1" applyFill="1" applyBorder="1" applyAlignment="1">
      <alignment horizontal="right" vertical="center" indent="1"/>
    </xf>
    <xf numFmtId="0" fontId="3" fillId="2" borderId="4" xfId="0" applyNumberFormat="1" applyFont="1" applyFill="1" applyBorder="1" applyAlignment="1">
      <alignment horizontal="right" vertical="center" indent="1"/>
    </xf>
    <xf numFmtId="178" fontId="3" fillId="2" borderId="6" xfId="0" applyNumberFormat="1" applyFont="1" applyFill="1" applyBorder="1" applyAlignment="1">
      <alignment horizontal="right" vertical="center" indent="1"/>
    </xf>
    <xf numFmtId="0" fontId="2" fillId="2" borderId="7" xfId="0" applyFont="1" applyFill="1" applyBorder="1" applyAlignment="1">
      <alignment horizontal="center"/>
    </xf>
    <xf numFmtId="179" fontId="3" fillId="2" borderId="0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indent="1"/>
    </xf>
    <xf numFmtId="0" fontId="4" fillId="0" borderId="3" xfId="0" applyFont="1" applyFill="1" applyBorder="1" applyAlignment="1">
      <alignment horizontal="right" vertical="center" indent="1"/>
    </xf>
    <xf numFmtId="0" fontId="4" fillId="0" borderId="28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indent="1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180" fontId="3" fillId="2" borderId="17" xfId="0" applyNumberFormat="1" applyFont="1" applyFill="1" applyBorder="1" applyAlignment="1">
      <alignment horizontal="center" vertical="center"/>
    </xf>
    <xf numFmtId="180" fontId="3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4" fontId="3" fillId="0" borderId="8" xfId="0" applyNumberFormat="1" applyFont="1" applyBorder="1" applyAlignment="1">
      <alignment horizontal="center" vertical="center"/>
    </xf>
    <xf numFmtId="184" fontId="3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628649</xdr:colOff>
      <xdr:row>6</xdr:row>
      <xdr:rowOff>276225</xdr:rowOff>
    </xdr:from>
    <xdr:to>
      <xdr:col>9</xdr:col>
      <xdr:colOff>876300</xdr:colOff>
      <xdr:row>8</xdr:row>
      <xdr:rowOff>57150</xdr:rowOff>
    </xdr:to>
    <xdr:sp macro="" textlink="">
      <xdr:nvSpPr>
        <xdr:cNvPr id="2" name="Text Box 60"/>
        <xdr:cNvSpPr txBox="1">
          <a:spLocks noChangeArrowheads="1"/>
        </xdr:cNvSpPr>
      </xdr:nvSpPr>
      <xdr:spPr bwMode="auto">
        <a:xfrm>
          <a:off x="4533899" y="2143125"/>
          <a:ext cx="87630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小数点２位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以下切捨て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5524500" y="1194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289887</xdr:rowOff>
    </xdr:from>
    <xdr:to>
      <xdr:col>9</xdr:col>
      <xdr:colOff>0</xdr:colOff>
      <xdr:row>7</xdr:row>
      <xdr:rowOff>200021</xdr:rowOff>
    </xdr:to>
    <xdr:sp macro="" textlink="">
      <xdr:nvSpPr>
        <xdr:cNvPr id="5" name="Text Box 72"/>
        <xdr:cNvSpPr txBox="1">
          <a:spLocks noChangeArrowheads="1"/>
        </xdr:cNvSpPr>
      </xdr:nvSpPr>
      <xdr:spPr bwMode="auto">
        <a:xfrm>
          <a:off x="4066761" y="2161757"/>
          <a:ext cx="62947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［T］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13</xdr:col>
      <xdr:colOff>200025</xdr:colOff>
      <xdr:row>29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9020175" y="996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7" name="Line 67"/>
        <xdr:cNvSpPr>
          <a:spLocks noChangeShapeType="1"/>
        </xdr:cNvSpPr>
      </xdr:nvSpPr>
      <xdr:spPr bwMode="auto">
        <a:xfrm>
          <a:off x="5524500" y="1194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200025</xdr:colOff>
      <xdr:row>29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020175" y="996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9020175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9020175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9020175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020175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619125</xdr:colOff>
      <xdr:row>6</xdr:row>
      <xdr:rowOff>274975</xdr:rowOff>
    </xdr:from>
    <xdr:to>
      <xdr:col>7</xdr:col>
      <xdr:colOff>685800</xdr:colOff>
      <xdr:row>7</xdr:row>
      <xdr:rowOff>170200</xdr:rowOff>
    </xdr:to>
    <xdr:sp macro="" textlink="">
      <xdr:nvSpPr>
        <xdr:cNvPr id="31" name="Text Box 71"/>
        <xdr:cNvSpPr txBox="1">
          <a:spLocks noChangeArrowheads="1"/>
        </xdr:cNvSpPr>
      </xdr:nvSpPr>
      <xdr:spPr bwMode="auto">
        <a:xfrm>
          <a:off x="3514725" y="2141875"/>
          <a:ext cx="723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［Q］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57149</xdr:colOff>
      <xdr:row>19</xdr:row>
      <xdr:rowOff>57150</xdr:rowOff>
    </xdr:from>
    <xdr:to>
      <xdr:col>10</xdr:col>
      <xdr:colOff>1666874</xdr:colOff>
      <xdr:row>21</xdr:row>
      <xdr:rowOff>228600</xdr:rowOff>
    </xdr:to>
    <xdr:sp macro="" textlink="">
      <xdr:nvSpPr>
        <xdr:cNvPr id="4" name="大かっこ 3"/>
        <xdr:cNvSpPr/>
      </xdr:nvSpPr>
      <xdr:spPr>
        <a:xfrm>
          <a:off x="5953124" y="7105650"/>
          <a:ext cx="1609725" cy="952500"/>
        </a:xfrm>
        <a:prstGeom prst="bracketPair">
          <a:avLst>
            <a:gd name="adj" fmla="val 666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　備考欄には、「排水作業開始」、「排水作業終了」、「排水作業なし」、「休工日」等を記入願います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254374</xdr:rowOff>
    </xdr:from>
    <xdr:to>
      <xdr:col>7</xdr:col>
      <xdr:colOff>571500</xdr:colOff>
      <xdr:row>10</xdr:row>
      <xdr:rowOff>33618</xdr:rowOff>
    </xdr:to>
    <xdr:sp macro="" textlink="">
      <xdr:nvSpPr>
        <xdr:cNvPr id="17" name="Text Box 54"/>
        <xdr:cNvSpPr txBox="1">
          <a:spLocks noChangeArrowheads="1"/>
        </xdr:cNvSpPr>
      </xdr:nvSpPr>
      <xdr:spPr bwMode="auto">
        <a:xfrm>
          <a:off x="3108158" y="2369927"/>
          <a:ext cx="837197" cy="360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小数点２位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以下切捨て</a:t>
          </a:r>
        </a:p>
      </xdr:txBody>
    </xdr:sp>
    <xdr:clientData/>
  </xdr:twoCellAnchor>
  <xdr:twoCellAnchor>
    <xdr:from>
      <xdr:col>10</xdr:col>
      <xdr:colOff>120315</xdr:colOff>
      <xdr:row>8</xdr:row>
      <xdr:rowOff>249115</xdr:rowOff>
    </xdr:from>
    <xdr:to>
      <xdr:col>10</xdr:col>
      <xdr:colOff>832184</xdr:colOff>
      <xdr:row>9</xdr:row>
      <xdr:rowOff>323020</xdr:rowOff>
    </xdr:to>
    <xdr:sp macro="" textlink="">
      <xdr:nvSpPr>
        <xdr:cNvPr id="20" name="Text Box 60"/>
        <xdr:cNvSpPr txBox="1">
          <a:spLocks noChangeArrowheads="1"/>
        </xdr:cNvSpPr>
      </xdr:nvSpPr>
      <xdr:spPr bwMode="auto">
        <a:xfrm>
          <a:off x="5870407" y="2364668"/>
          <a:ext cx="711869" cy="32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小数点３位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以下切捨て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23" name="Line 67"/>
        <xdr:cNvSpPr>
          <a:spLocks noChangeShapeType="1"/>
        </xdr:cNvSpPr>
      </xdr:nvSpPr>
      <xdr:spPr bwMode="auto">
        <a:xfrm>
          <a:off x="7086600" y="1068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24848</xdr:colOff>
      <xdr:row>8</xdr:row>
      <xdr:rowOff>235319</xdr:rowOff>
    </xdr:from>
    <xdr:to>
      <xdr:col>9</xdr:col>
      <xdr:colOff>0</xdr:colOff>
      <xdr:row>9</xdr:row>
      <xdr:rowOff>165652</xdr:rowOff>
    </xdr:to>
    <xdr:sp macro="" textlink="">
      <xdr:nvSpPr>
        <xdr:cNvPr id="24" name="Text Box 71"/>
        <xdr:cNvSpPr txBox="1">
          <a:spLocks noChangeArrowheads="1"/>
        </xdr:cNvSpPr>
      </xdr:nvSpPr>
      <xdr:spPr bwMode="auto">
        <a:xfrm>
          <a:off x="3975652" y="2347384"/>
          <a:ext cx="646044" cy="1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(Q)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8</xdr:row>
      <xdr:rowOff>247648</xdr:rowOff>
    </xdr:from>
    <xdr:to>
      <xdr:col>9</xdr:col>
      <xdr:colOff>571500</xdr:colOff>
      <xdr:row>9</xdr:row>
      <xdr:rowOff>227864</xdr:rowOff>
    </xdr:to>
    <xdr:sp macro="" textlink="">
      <xdr:nvSpPr>
        <xdr:cNvPr id="25" name="Text Box 72"/>
        <xdr:cNvSpPr txBox="1">
          <a:spLocks noChangeArrowheads="1"/>
        </xdr:cNvSpPr>
      </xdr:nvSpPr>
      <xdr:spPr bwMode="auto">
        <a:xfrm>
          <a:off x="4870174" y="2525365"/>
          <a:ext cx="571500" cy="236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(T)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11</xdr:col>
      <xdr:colOff>219075</xdr:colOff>
      <xdr:row>10</xdr:row>
      <xdr:rowOff>180975</xdr:rowOff>
    </xdr:to>
    <xdr:sp macro="" textlink="">
      <xdr:nvSpPr>
        <xdr:cNvPr id="26" name="Text Box 73"/>
        <xdr:cNvSpPr txBox="1">
          <a:spLocks noChangeArrowheads="1"/>
        </xdr:cNvSpPr>
      </xdr:nvSpPr>
      <xdr:spPr bwMode="auto">
        <a:xfrm>
          <a:off x="6115050" y="2790825"/>
          <a:ext cx="9239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(Q×T×60/1000)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85726</xdr:colOff>
      <xdr:row>16</xdr:row>
      <xdr:rowOff>248477</xdr:rowOff>
    </xdr:from>
    <xdr:to>
      <xdr:col>8</xdr:col>
      <xdr:colOff>314741</xdr:colOff>
      <xdr:row>17</xdr:row>
      <xdr:rowOff>209549</xdr:rowOff>
    </xdr:to>
    <xdr:sp macro="" textlink="">
      <xdr:nvSpPr>
        <xdr:cNvPr id="27" name="Text Box 74"/>
        <xdr:cNvSpPr txBox="1">
          <a:spLocks noChangeArrowheads="1"/>
        </xdr:cNvSpPr>
      </xdr:nvSpPr>
      <xdr:spPr bwMode="auto">
        <a:xfrm>
          <a:off x="3456748" y="4646542"/>
          <a:ext cx="850210" cy="32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当日合計</a:t>
          </a:r>
        </a:p>
      </xdr:txBody>
    </xdr:sp>
    <xdr:clientData/>
  </xdr:twoCellAnchor>
  <xdr:twoCellAnchor>
    <xdr:from>
      <xdr:col>8</xdr:col>
      <xdr:colOff>306458</xdr:colOff>
      <xdr:row>17</xdr:row>
      <xdr:rowOff>24846</xdr:rowOff>
    </xdr:from>
    <xdr:to>
      <xdr:col>10</xdr:col>
      <xdr:colOff>165653</xdr:colOff>
      <xdr:row>17</xdr:row>
      <xdr:rowOff>24847</xdr:rowOff>
    </xdr:to>
    <xdr:sp macro="" textlink="">
      <xdr:nvSpPr>
        <xdr:cNvPr id="28" name="Line 75"/>
        <xdr:cNvSpPr>
          <a:spLocks noChangeShapeType="1"/>
        </xdr:cNvSpPr>
      </xdr:nvSpPr>
      <xdr:spPr bwMode="auto">
        <a:xfrm>
          <a:off x="4298675" y="4787346"/>
          <a:ext cx="1615108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273327</xdr:colOff>
      <xdr:row>16</xdr:row>
      <xdr:rowOff>223631</xdr:rowOff>
    </xdr:from>
    <xdr:to>
      <xdr:col>10</xdr:col>
      <xdr:colOff>728871</xdr:colOff>
      <xdr:row>17</xdr:row>
      <xdr:rowOff>214108</xdr:rowOff>
    </xdr:to>
    <xdr:sp macro="" textlink="">
      <xdr:nvSpPr>
        <xdr:cNvPr id="29" name="Text Box 76"/>
        <xdr:cNvSpPr txBox="1">
          <a:spLocks noChangeArrowheads="1"/>
        </xdr:cNvSpPr>
      </xdr:nvSpPr>
      <xdr:spPr bwMode="auto">
        <a:xfrm>
          <a:off x="6021457" y="4621696"/>
          <a:ext cx="455544" cy="354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m3</a:t>
          </a:r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480392</xdr:colOff>
      <xdr:row>17</xdr:row>
      <xdr:rowOff>68747</xdr:rowOff>
    </xdr:from>
    <xdr:to>
      <xdr:col>10</xdr:col>
      <xdr:colOff>530088</xdr:colOff>
      <xdr:row>17</xdr:row>
      <xdr:rowOff>281609</xdr:rowOff>
    </xdr:to>
    <xdr:sp macro="" textlink="">
      <xdr:nvSpPr>
        <xdr:cNvPr id="30" name="Text Box 77"/>
        <xdr:cNvSpPr txBox="1">
          <a:spLocks noChangeArrowheads="1"/>
        </xdr:cNvSpPr>
      </xdr:nvSpPr>
      <xdr:spPr bwMode="auto">
        <a:xfrm>
          <a:off x="4472609" y="4831247"/>
          <a:ext cx="1805609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（小数点２位以下切捨て）</a:t>
          </a:r>
        </a:p>
      </xdr:txBody>
    </xdr:sp>
    <xdr:clientData/>
  </xdr:twoCellAnchor>
  <xdr:oneCellAnchor>
    <xdr:from>
      <xdr:col>14</xdr:col>
      <xdr:colOff>200025</xdr:colOff>
      <xdr:row>14</xdr:row>
      <xdr:rowOff>38100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93440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65941</xdr:colOff>
      <xdr:row>9</xdr:row>
      <xdr:rowOff>21980</xdr:rowOff>
    </xdr:from>
    <xdr:to>
      <xdr:col>7</xdr:col>
      <xdr:colOff>513522</xdr:colOff>
      <xdr:row>9</xdr:row>
      <xdr:rowOff>285749</xdr:rowOff>
    </xdr:to>
    <xdr:sp macro="" textlink="">
      <xdr:nvSpPr>
        <xdr:cNvPr id="76" name="大かっこ 75"/>
        <xdr:cNvSpPr/>
      </xdr:nvSpPr>
      <xdr:spPr>
        <a:xfrm>
          <a:off x="2989702" y="2614437"/>
          <a:ext cx="712624" cy="26376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74547</xdr:colOff>
      <xdr:row>9</xdr:row>
      <xdr:rowOff>14653</xdr:rowOff>
    </xdr:from>
    <xdr:to>
      <xdr:col>10</xdr:col>
      <xdr:colOff>917408</xdr:colOff>
      <xdr:row>9</xdr:row>
      <xdr:rowOff>278422</xdr:rowOff>
    </xdr:to>
    <xdr:sp macro="" textlink="">
      <xdr:nvSpPr>
        <xdr:cNvPr id="77" name="大かっこ 76"/>
        <xdr:cNvSpPr/>
      </xdr:nvSpPr>
      <xdr:spPr>
        <a:xfrm>
          <a:off x="5824639" y="2385877"/>
          <a:ext cx="842861" cy="26376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123825</xdr:colOff>
      <xdr:row>28</xdr:row>
      <xdr:rowOff>135390</xdr:rowOff>
    </xdr:from>
    <xdr:to>
      <xdr:col>9</xdr:col>
      <xdr:colOff>770283</xdr:colOff>
      <xdr:row>29</xdr:row>
      <xdr:rowOff>132107</xdr:rowOff>
    </xdr:to>
    <xdr:grpSp>
      <xdr:nvGrpSpPr>
        <xdr:cNvPr id="91" name="グループ化 90"/>
        <xdr:cNvGrpSpPr/>
      </xdr:nvGrpSpPr>
      <xdr:grpSpPr>
        <a:xfrm>
          <a:off x="1819275" y="7945890"/>
          <a:ext cx="3818283" cy="253892"/>
          <a:chOff x="1817914" y="7221310"/>
          <a:chExt cx="3816923" cy="255252"/>
        </a:xfrm>
      </xdr:grpSpPr>
      <xdr:sp macro="" textlink="">
        <xdr:nvSpPr>
          <xdr:cNvPr id="2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120424</xdr:colOff>
      <xdr:row>30</xdr:row>
      <xdr:rowOff>128586</xdr:rowOff>
    </xdr:from>
    <xdr:to>
      <xdr:col>9</xdr:col>
      <xdr:colOff>766882</xdr:colOff>
      <xdr:row>31</xdr:row>
      <xdr:rowOff>125302</xdr:rowOff>
    </xdr:to>
    <xdr:grpSp>
      <xdr:nvGrpSpPr>
        <xdr:cNvPr id="92" name="グループ化 91"/>
        <xdr:cNvGrpSpPr/>
      </xdr:nvGrpSpPr>
      <xdr:grpSpPr>
        <a:xfrm>
          <a:off x="1815874" y="8453436"/>
          <a:ext cx="3818283" cy="253891"/>
          <a:chOff x="1817914" y="7221310"/>
          <a:chExt cx="3816923" cy="255252"/>
        </a:xfrm>
      </xdr:grpSpPr>
      <xdr:sp macro="" textlink="">
        <xdr:nvSpPr>
          <xdr:cNvPr id="93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117022</xdr:colOff>
      <xdr:row>32</xdr:row>
      <xdr:rowOff>131987</xdr:rowOff>
    </xdr:from>
    <xdr:to>
      <xdr:col>9</xdr:col>
      <xdr:colOff>763480</xdr:colOff>
      <xdr:row>33</xdr:row>
      <xdr:rowOff>128704</xdr:rowOff>
    </xdr:to>
    <xdr:grpSp>
      <xdr:nvGrpSpPr>
        <xdr:cNvPr id="103" name="グループ化 102"/>
        <xdr:cNvGrpSpPr/>
      </xdr:nvGrpSpPr>
      <xdr:grpSpPr>
        <a:xfrm>
          <a:off x="1812472" y="8971187"/>
          <a:ext cx="3818283" cy="253892"/>
          <a:chOff x="1817914" y="7221310"/>
          <a:chExt cx="3816923" cy="255252"/>
        </a:xfrm>
      </xdr:grpSpPr>
      <xdr:sp macro="" textlink="">
        <xdr:nvSpPr>
          <xdr:cNvPr id="104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117023</xdr:colOff>
      <xdr:row>34</xdr:row>
      <xdr:rowOff>131988</xdr:rowOff>
    </xdr:from>
    <xdr:to>
      <xdr:col>9</xdr:col>
      <xdr:colOff>763481</xdr:colOff>
      <xdr:row>35</xdr:row>
      <xdr:rowOff>128704</xdr:rowOff>
    </xdr:to>
    <xdr:grpSp>
      <xdr:nvGrpSpPr>
        <xdr:cNvPr id="114" name="グループ化 113"/>
        <xdr:cNvGrpSpPr/>
      </xdr:nvGrpSpPr>
      <xdr:grpSpPr>
        <a:xfrm>
          <a:off x="1812473" y="9485538"/>
          <a:ext cx="3818283" cy="253891"/>
          <a:chOff x="1817914" y="7221310"/>
          <a:chExt cx="3816923" cy="255252"/>
        </a:xfrm>
      </xdr:grpSpPr>
      <xdr:sp macro="" textlink="">
        <xdr:nvSpPr>
          <xdr:cNvPr id="115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171450</xdr:rowOff>
    </xdr:from>
    <xdr:to>
      <xdr:col>7</xdr:col>
      <xdr:colOff>495300</xdr:colOff>
      <xdr:row>13</xdr:row>
      <xdr:rowOff>66675</xdr:rowOff>
    </xdr:to>
    <xdr:sp macro="" textlink="">
      <xdr:nvSpPr>
        <xdr:cNvPr id="2" name="角丸四角形 1"/>
        <xdr:cNvSpPr/>
      </xdr:nvSpPr>
      <xdr:spPr>
        <a:xfrm>
          <a:off x="990600" y="2381250"/>
          <a:ext cx="5162550" cy="1085850"/>
        </a:xfrm>
        <a:prstGeom prst="roundRect">
          <a:avLst/>
        </a:prstGeom>
        <a:ln w="57150" cmpd="dbl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1">
                  <a:lumMod val="50000"/>
                </a:schemeClr>
              </a:solidFill>
            </a:rPr>
            <a:t>着色したセルには数式が入っています。</a:t>
          </a:r>
          <a:endParaRPr kumimoji="1" lang="en-US" altLang="ja-JP" sz="1100">
            <a:solidFill>
              <a:schemeClr val="accent1">
                <a:lumMod val="50000"/>
              </a:schemeClr>
            </a:solidFill>
          </a:endParaRPr>
        </a:p>
        <a:p>
          <a:pPr algn="l"/>
          <a:endParaRPr kumimoji="1" lang="en-US" altLang="ja-JP" sz="1100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accent1">
                  <a:lumMod val="50000"/>
                </a:schemeClr>
              </a:solidFill>
            </a:rPr>
            <a:t>様式３－１ で、稼働日・休工日、毎日の排水量が確認できれば、作成は不要です。</a:t>
          </a:r>
          <a:endParaRPr kumimoji="1" lang="en-US" altLang="ja-JP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3</xdr:col>
      <xdr:colOff>76200</xdr:colOff>
      <xdr:row>17</xdr:row>
      <xdr:rowOff>104775</xdr:rowOff>
    </xdr:from>
    <xdr:to>
      <xdr:col>4</xdr:col>
      <xdr:colOff>876300</xdr:colOff>
      <xdr:row>21</xdr:row>
      <xdr:rowOff>114300</xdr:rowOff>
    </xdr:to>
    <xdr:sp macro="" textlink="">
      <xdr:nvSpPr>
        <xdr:cNvPr id="3" name="角丸四角形 2"/>
        <xdr:cNvSpPr/>
      </xdr:nvSpPr>
      <xdr:spPr>
        <a:xfrm>
          <a:off x="1847850" y="4457700"/>
          <a:ext cx="1771650" cy="962025"/>
        </a:xfrm>
        <a:prstGeom prst="roundRect">
          <a:avLst/>
        </a:prstGeom>
        <a:ln w="19050" cmpd="sng"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1">
                  <a:lumMod val="50000"/>
                </a:schemeClr>
              </a:solidFill>
            </a:rPr>
            <a:t>沈砂槽が複数台の場合は、各欄に数値を記入願います。</a:t>
          </a:r>
          <a:endParaRPr kumimoji="1" lang="en-US" altLang="ja-JP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628649</xdr:colOff>
      <xdr:row>6</xdr:row>
      <xdr:rowOff>276225</xdr:rowOff>
    </xdr:from>
    <xdr:to>
      <xdr:col>9</xdr:col>
      <xdr:colOff>876300</xdr:colOff>
      <xdr:row>8</xdr:row>
      <xdr:rowOff>57150</xdr:rowOff>
    </xdr:to>
    <xdr:sp macro="" textlink="">
      <xdr:nvSpPr>
        <xdr:cNvPr id="14" name="Text Box 60"/>
        <xdr:cNvSpPr txBox="1">
          <a:spLocks noChangeArrowheads="1"/>
        </xdr:cNvSpPr>
      </xdr:nvSpPr>
      <xdr:spPr bwMode="auto">
        <a:xfrm>
          <a:off x="4905374" y="2143125"/>
          <a:ext cx="87630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小数点２位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以下切捨て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15" name="Line 67"/>
        <xdr:cNvSpPr>
          <a:spLocks noChangeShapeType="1"/>
        </xdr:cNvSpPr>
      </xdr:nvSpPr>
      <xdr:spPr bwMode="auto">
        <a:xfrm>
          <a:off x="5895975" y="1194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289887</xdr:rowOff>
    </xdr:from>
    <xdr:to>
      <xdr:col>9</xdr:col>
      <xdr:colOff>0</xdr:colOff>
      <xdr:row>7</xdr:row>
      <xdr:rowOff>200021</xdr:rowOff>
    </xdr:to>
    <xdr:sp macro="" textlink="">
      <xdr:nvSpPr>
        <xdr:cNvPr id="16" name="Text Box 72"/>
        <xdr:cNvSpPr txBox="1">
          <a:spLocks noChangeArrowheads="1"/>
        </xdr:cNvSpPr>
      </xdr:nvSpPr>
      <xdr:spPr bwMode="auto">
        <a:xfrm>
          <a:off x="4276725" y="2156787"/>
          <a:ext cx="628650" cy="19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［T］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13</xdr:col>
      <xdr:colOff>200025</xdr:colOff>
      <xdr:row>29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9163050" y="996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18" name="Line 67"/>
        <xdr:cNvSpPr>
          <a:spLocks noChangeShapeType="1"/>
        </xdr:cNvSpPr>
      </xdr:nvSpPr>
      <xdr:spPr bwMode="auto">
        <a:xfrm>
          <a:off x="5895975" y="1194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200025</xdr:colOff>
      <xdr:row>29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9163050" y="996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9163050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9163050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9163050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200025</xdr:colOff>
      <xdr:row>30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9163050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619125</xdr:colOff>
      <xdr:row>6</xdr:row>
      <xdr:rowOff>274975</xdr:rowOff>
    </xdr:from>
    <xdr:to>
      <xdr:col>7</xdr:col>
      <xdr:colOff>685800</xdr:colOff>
      <xdr:row>7</xdr:row>
      <xdr:rowOff>170200</xdr:rowOff>
    </xdr:to>
    <xdr:sp macro="" textlink="">
      <xdr:nvSpPr>
        <xdr:cNvPr id="24" name="Text Box 71"/>
        <xdr:cNvSpPr txBox="1">
          <a:spLocks noChangeArrowheads="1"/>
        </xdr:cNvSpPr>
      </xdr:nvSpPr>
      <xdr:spPr bwMode="auto">
        <a:xfrm>
          <a:off x="3514725" y="2141875"/>
          <a:ext cx="723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［Q］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57149</xdr:colOff>
      <xdr:row>19</xdr:row>
      <xdr:rowOff>57150</xdr:rowOff>
    </xdr:from>
    <xdr:to>
      <xdr:col>10</xdr:col>
      <xdr:colOff>1666874</xdr:colOff>
      <xdr:row>21</xdr:row>
      <xdr:rowOff>228600</xdr:rowOff>
    </xdr:to>
    <xdr:sp macro="" textlink="">
      <xdr:nvSpPr>
        <xdr:cNvPr id="25" name="大かっこ 24"/>
        <xdr:cNvSpPr/>
      </xdr:nvSpPr>
      <xdr:spPr>
        <a:xfrm>
          <a:off x="5953124" y="7105650"/>
          <a:ext cx="1609725" cy="952500"/>
        </a:xfrm>
        <a:prstGeom prst="bracketPair">
          <a:avLst>
            <a:gd name="adj" fmla="val 666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　備考欄には、「排水作業開始」、「排水作業終了」、「排水作業なし」、「休工日」等を記入願います</a:t>
          </a:r>
        </a:p>
      </xdr:txBody>
    </xdr:sp>
    <xdr:clientData/>
  </xdr:twoCellAnchor>
  <xdr:twoCellAnchor>
    <xdr:from>
      <xdr:col>2</xdr:col>
      <xdr:colOff>247650</xdr:colOff>
      <xdr:row>9</xdr:row>
      <xdr:rowOff>419787</xdr:rowOff>
    </xdr:from>
    <xdr:to>
      <xdr:col>6</xdr:col>
      <xdr:colOff>171450</xdr:colOff>
      <xdr:row>11</xdr:row>
      <xdr:rowOff>49694</xdr:rowOff>
    </xdr:to>
    <xdr:sp macro="" textlink="">
      <xdr:nvSpPr>
        <xdr:cNvPr id="26" name="円/楕円 81"/>
        <xdr:cNvSpPr/>
      </xdr:nvSpPr>
      <xdr:spPr>
        <a:xfrm>
          <a:off x="1398933" y="3103352"/>
          <a:ext cx="1679713" cy="47473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</xdr:col>
      <xdr:colOff>200682</xdr:colOff>
      <xdr:row>11</xdr:row>
      <xdr:rowOff>415641</xdr:rowOff>
    </xdr:from>
    <xdr:ext cx="3145492" cy="459100"/>
    <xdr:sp macro="" textlink="">
      <xdr:nvSpPr>
        <xdr:cNvPr id="27" name="テキスト ボックス 26"/>
        <xdr:cNvSpPr txBox="1"/>
      </xdr:nvSpPr>
      <xdr:spPr>
        <a:xfrm>
          <a:off x="1353207" y="3920841"/>
          <a:ext cx="3145492" cy="459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水面の高さを記入。 ３回目を測定していない場合は、空白のまま。</a:t>
          </a:r>
          <a:r>
            <a:rPr kumimoji="1" lang="ja-JP" altLang="en-US" sz="1100" baseline="0"/>
            <a:t>  </a:t>
          </a:r>
          <a:r>
            <a:rPr kumimoji="1" lang="ja-JP" altLang="en-US" sz="1100"/>
            <a:t>（「０」は記入しない）</a:t>
          </a:r>
        </a:p>
      </xdr:txBody>
    </xdr:sp>
    <xdr:clientData/>
  </xdr:oneCellAnchor>
  <xdr:twoCellAnchor>
    <xdr:from>
      <xdr:col>4</xdr:col>
      <xdr:colOff>290513</xdr:colOff>
      <xdr:row>11</xdr:row>
      <xdr:rowOff>49694</xdr:rowOff>
    </xdr:from>
    <xdr:to>
      <xdr:col>6</xdr:col>
      <xdr:colOff>30353</xdr:colOff>
      <xdr:row>11</xdr:row>
      <xdr:rowOff>415641</xdr:rowOff>
    </xdr:to>
    <xdr:cxnSp macro="">
      <xdr:nvCxnSpPr>
        <xdr:cNvPr id="28" name="直線矢印コネクタ 27"/>
        <xdr:cNvCxnSpPr>
          <a:stCxn id="27" idx="0"/>
          <a:endCxn id="26" idx="4"/>
        </xdr:cNvCxnSpPr>
      </xdr:nvCxnSpPr>
      <xdr:spPr>
        <a:xfrm flipH="1" flipV="1">
          <a:off x="2233613" y="3554894"/>
          <a:ext cx="692340" cy="365947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356153</xdr:colOff>
      <xdr:row>8</xdr:row>
      <xdr:rowOff>120368</xdr:rowOff>
    </xdr:from>
    <xdr:ext cx="1666875" cy="522364"/>
    <xdr:sp macro="" textlink="">
      <xdr:nvSpPr>
        <xdr:cNvPr id="35" name="テキスト ボックス 34"/>
        <xdr:cNvSpPr txBox="1"/>
      </xdr:nvSpPr>
      <xdr:spPr>
        <a:xfrm>
          <a:off x="2775503" y="2368268"/>
          <a:ext cx="1666875" cy="52236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ポンプの稼働時間を記入してください</a:t>
          </a:r>
        </a:p>
      </xdr:txBody>
    </xdr:sp>
    <xdr:clientData/>
  </xdr:oneCellAnchor>
  <xdr:twoCellAnchor>
    <xdr:from>
      <xdr:col>8</xdr:col>
      <xdr:colOff>95664</xdr:colOff>
      <xdr:row>9</xdr:row>
      <xdr:rowOff>393424</xdr:rowOff>
    </xdr:from>
    <xdr:to>
      <xdr:col>9</xdr:col>
      <xdr:colOff>95664</xdr:colOff>
      <xdr:row>11</xdr:row>
      <xdr:rowOff>16565</xdr:rowOff>
    </xdr:to>
    <xdr:sp macro="" textlink="">
      <xdr:nvSpPr>
        <xdr:cNvPr id="36" name="円/楕円 81"/>
        <xdr:cNvSpPr/>
      </xdr:nvSpPr>
      <xdr:spPr>
        <a:xfrm>
          <a:off x="4372389" y="3060424"/>
          <a:ext cx="628650" cy="46134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165653</xdr:colOff>
      <xdr:row>8</xdr:row>
      <xdr:rowOff>381550</xdr:rowOff>
    </xdr:from>
    <xdr:to>
      <xdr:col>8</xdr:col>
      <xdr:colOff>409989</xdr:colOff>
      <xdr:row>9</xdr:row>
      <xdr:rowOff>393424</xdr:rowOff>
    </xdr:to>
    <xdr:cxnSp macro="">
      <xdr:nvCxnSpPr>
        <xdr:cNvPr id="37" name="直線矢印コネクタ 36"/>
        <xdr:cNvCxnSpPr>
          <a:stCxn id="35" idx="3"/>
          <a:endCxn id="36" idx="0"/>
        </xdr:cNvCxnSpPr>
      </xdr:nvCxnSpPr>
      <xdr:spPr>
        <a:xfrm>
          <a:off x="4442378" y="2629450"/>
          <a:ext cx="244336" cy="430974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14909</xdr:colOff>
      <xdr:row>1</xdr:row>
      <xdr:rowOff>261177</xdr:rowOff>
    </xdr:from>
    <xdr:ext cx="1476375" cy="550524"/>
    <xdr:sp macro="" textlink="">
      <xdr:nvSpPr>
        <xdr:cNvPr id="41" name="テキスト ボックス 40"/>
        <xdr:cNvSpPr txBox="1"/>
      </xdr:nvSpPr>
      <xdr:spPr>
        <a:xfrm>
          <a:off x="5920409" y="476525"/>
          <a:ext cx="1476375" cy="55052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せきの形状を記入してください。</a:t>
          </a:r>
        </a:p>
      </xdr:txBody>
    </xdr:sp>
    <xdr:clientData/>
  </xdr:oneCellAnchor>
  <xdr:twoCellAnchor>
    <xdr:from>
      <xdr:col>10</xdr:col>
      <xdr:colOff>372717</xdr:colOff>
      <xdr:row>3</xdr:row>
      <xdr:rowOff>157375</xdr:rowOff>
    </xdr:from>
    <xdr:to>
      <xdr:col>10</xdr:col>
      <xdr:colOff>753097</xdr:colOff>
      <xdr:row>4</xdr:row>
      <xdr:rowOff>215353</xdr:rowOff>
    </xdr:to>
    <xdr:cxnSp macro="">
      <xdr:nvCxnSpPr>
        <xdr:cNvPr id="42" name="直線矢印コネクタ 41"/>
        <xdr:cNvCxnSpPr>
          <a:stCxn id="41" idx="2"/>
        </xdr:cNvCxnSpPr>
      </xdr:nvCxnSpPr>
      <xdr:spPr>
        <a:xfrm flipH="1">
          <a:off x="6278217" y="1027049"/>
          <a:ext cx="380380" cy="389282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599794</xdr:colOff>
      <xdr:row>22</xdr:row>
      <xdr:rowOff>254001</xdr:rowOff>
    </xdr:from>
    <xdr:ext cx="3110811" cy="647700"/>
    <xdr:sp macro="" textlink="">
      <xdr:nvSpPr>
        <xdr:cNvPr id="49" name="テキスト ボックス 48"/>
        <xdr:cNvSpPr txBox="1"/>
      </xdr:nvSpPr>
      <xdr:spPr>
        <a:xfrm>
          <a:off x="4161316" y="8205305"/>
          <a:ext cx="3110811" cy="6477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おおよそのポンプの運転状況を記入してください。　大幅な変更がある場合は、随時記入願います。</a:t>
          </a:r>
        </a:p>
      </xdr:txBody>
    </xdr:sp>
    <xdr:clientData/>
  </xdr:oneCellAnchor>
  <xdr:twoCellAnchor>
    <xdr:from>
      <xdr:col>7</xdr:col>
      <xdr:colOff>202920</xdr:colOff>
      <xdr:row>24</xdr:row>
      <xdr:rowOff>47764</xdr:rowOff>
    </xdr:from>
    <xdr:to>
      <xdr:col>7</xdr:col>
      <xdr:colOff>599794</xdr:colOff>
      <xdr:row>24</xdr:row>
      <xdr:rowOff>95250</xdr:rowOff>
    </xdr:to>
    <xdr:cxnSp macro="">
      <xdr:nvCxnSpPr>
        <xdr:cNvPr id="50" name="直線矢印コネクタ 49"/>
        <xdr:cNvCxnSpPr>
          <a:stCxn id="49" idx="1"/>
        </xdr:cNvCxnSpPr>
      </xdr:nvCxnSpPr>
      <xdr:spPr>
        <a:xfrm flipH="1">
          <a:off x="3764442" y="8529155"/>
          <a:ext cx="396874" cy="47486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457199</xdr:colOff>
      <xdr:row>27</xdr:row>
      <xdr:rowOff>95251</xdr:rowOff>
    </xdr:from>
    <xdr:ext cx="3987801" cy="317499"/>
    <xdr:sp macro="" textlink="">
      <xdr:nvSpPr>
        <xdr:cNvPr id="64" name="テキスト ボックス 63"/>
        <xdr:cNvSpPr txBox="1"/>
      </xdr:nvSpPr>
      <xdr:spPr>
        <a:xfrm>
          <a:off x="2409824" y="9302751"/>
          <a:ext cx="3987801" cy="31749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休止や再開、運転方法の変更などを随時記入願います。</a:t>
          </a:r>
        </a:p>
      </xdr:txBody>
    </xdr:sp>
    <xdr:clientData/>
  </xdr:oneCellAnchor>
  <xdr:twoCellAnchor>
    <xdr:from>
      <xdr:col>4</xdr:col>
      <xdr:colOff>19051</xdr:colOff>
      <xdr:row>27</xdr:row>
      <xdr:rowOff>1</xdr:rowOff>
    </xdr:from>
    <xdr:to>
      <xdr:col>4</xdr:col>
      <xdr:colOff>457199</xdr:colOff>
      <xdr:row>27</xdr:row>
      <xdr:rowOff>254001</xdr:rowOff>
    </xdr:to>
    <xdr:cxnSp macro="">
      <xdr:nvCxnSpPr>
        <xdr:cNvPr id="65" name="直線矢印コネクタ 64"/>
        <xdr:cNvCxnSpPr>
          <a:stCxn id="64" idx="1"/>
        </xdr:cNvCxnSpPr>
      </xdr:nvCxnSpPr>
      <xdr:spPr>
        <a:xfrm flipH="1" flipV="1">
          <a:off x="1971676" y="9207501"/>
          <a:ext cx="438148" cy="2540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506896</xdr:colOff>
      <xdr:row>7</xdr:row>
      <xdr:rowOff>240610</xdr:rowOff>
    </xdr:from>
    <xdr:to>
      <xdr:col>1</xdr:col>
      <xdr:colOff>506896</xdr:colOff>
      <xdr:row>8</xdr:row>
      <xdr:rowOff>415373</xdr:rowOff>
    </xdr:to>
    <xdr:sp macro="" textlink="">
      <xdr:nvSpPr>
        <xdr:cNvPr id="81" name="円/楕円 81"/>
        <xdr:cNvSpPr/>
      </xdr:nvSpPr>
      <xdr:spPr>
        <a:xfrm>
          <a:off x="506896" y="2211871"/>
          <a:ext cx="629478" cy="4646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472109</xdr:colOff>
      <xdr:row>3</xdr:row>
      <xdr:rowOff>273326</xdr:rowOff>
    </xdr:from>
    <xdr:to>
      <xdr:col>1</xdr:col>
      <xdr:colOff>192157</xdr:colOff>
      <xdr:row>7</xdr:row>
      <xdr:rowOff>240610</xdr:rowOff>
    </xdr:to>
    <xdr:cxnSp macro="">
      <xdr:nvCxnSpPr>
        <xdr:cNvPr id="82" name="直線矢印コネクタ 81"/>
        <xdr:cNvCxnSpPr>
          <a:endCxn id="81" idx="0"/>
        </xdr:cNvCxnSpPr>
      </xdr:nvCxnSpPr>
      <xdr:spPr>
        <a:xfrm>
          <a:off x="472109" y="1143000"/>
          <a:ext cx="349526" cy="1068871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155713</xdr:colOff>
      <xdr:row>1</xdr:row>
      <xdr:rowOff>344003</xdr:rowOff>
    </xdr:from>
    <xdr:ext cx="1583635" cy="550524"/>
    <xdr:sp macro="" textlink="">
      <xdr:nvSpPr>
        <xdr:cNvPr id="89" name="テキスト ボックス 88"/>
        <xdr:cNvSpPr txBox="1"/>
      </xdr:nvSpPr>
      <xdr:spPr>
        <a:xfrm>
          <a:off x="155713" y="559351"/>
          <a:ext cx="1583635" cy="55052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日付を記入してください。［８月１日は、</a:t>
          </a:r>
          <a:r>
            <a:rPr kumimoji="1" lang="en-US" altLang="ja-JP" sz="1100"/>
            <a:t>8-1</a:t>
          </a:r>
          <a:r>
            <a:rPr kumimoji="1" lang="ja-JP" altLang="en-US" sz="1100"/>
            <a:t>］</a:t>
          </a:r>
        </a:p>
      </xdr:txBody>
    </xdr:sp>
    <xdr:clientData/>
  </xdr:oneCellAnchor>
  <xdr:twoCellAnchor>
    <xdr:from>
      <xdr:col>3</xdr:col>
      <xdr:colOff>265043</xdr:colOff>
      <xdr:row>16</xdr:row>
      <xdr:rowOff>173933</xdr:rowOff>
    </xdr:from>
    <xdr:to>
      <xdr:col>9</xdr:col>
      <xdr:colOff>19488</xdr:colOff>
      <xdr:row>18</xdr:row>
      <xdr:rowOff>223630</xdr:rowOff>
    </xdr:to>
    <xdr:sp macro="" textlink="">
      <xdr:nvSpPr>
        <xdr:cNvPr id="91" name="角丸四角形 90"/>
        <xdr:cNvSpPr/>
      </xdr:nvSpPr>
      <xdr:spPr>
        <a:xfrm>
          <a:off x="1731065" y="5814390"/>
          <a:ext cx="3200010" cy="894523"/>
        </a:xfrm>
        <a:prstGeom prst="roundRect">
          <a:avLst/>
        </a:prstGeom>
        <a:ln w="57150" cmpd="dbl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accent1">
                  <a:lumMod val="50000"/>
                </a:schemeClr>
              </a:solidFill>
            </a:rPr>
            <a:t>排水期間は、排水しない日も含めて連続して記入願います。（末日の旬報のみ月間水量の欄を記入願います）</a:t>
          </a:r>
          <a:endParaRPr kumimoji="1" lang="en-US" altLang="ja-JP" sz="12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oneCellAnchor>
    <xdr:from>
      <xdr:col>5</xdr:col>
      <xdr:colOff>172107</xdr:colOff>
      <xdr:row>4</xdr:row>
      <xdr:rowOff>148941</xdr:rowOff>
    </xdr:from>
    <xdr:ext cx="1599543" cy="275717"/>
    <xdr:sp macro="" textlink="">
      <xdr:nvSpPr>
        <xdr:cNvPr id="31" name="テキスト ボックス 30"/>
        <xdr:cNvSpPr txBox="1"/>
      </xdr:nvSpPr>
      <xdr:spPr>
        <a:xfrm>
          <a:off x="2591457" y="1349091"/>
          <a:ext cx="1599543" cy="27571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2222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測定した時間を記入。</a:t>
          </a:r>
          <a:endParaRPr kumimoji="1" lang="en-US" altLang="ja-JP" sz="1100"/>
        </a:p>
      </xdr:txBody>
    </xdr:sp>
    <xdr:clientData/>
  </xdr:oneCellAnchor>
  <xdr:twoCellAnchor>
    <xdr:from>
      <xdr:col>4</xdr:col>
      <xdr:colOff>466725</xdr:colOff>
      <xdr:row>5</xdr:row>
      <xdr:rowOff>186533</xdr:rowOff>
    </xdr:from>
    <xdr:to>
      <xdr:col>6</xdr:col>
      <xdr:colOff>495629</xdr:colOff>
      <xdr:row>6</xdr:row>
      <xdr:rowOff>228600</xdr:rowOff>
    </xdr:to>
    <xdr:cxnSp macro="">
      <xdr:nvCxnSpPr>
        <xdr:cNvPr id="32" name="直線矢印コネクタ 31"/>
        <xdr:cNvCxnSpPr>
          <a:stCxn id="31" idx="2"/>
        </xdr:cNvCxnSpPr>
      </xdr:nvCxnSpPr>
      <xdr:spPr>
        <a:xfrm flipH="1">
          <a:off x="2409825" y="1624808"/>
          <a:ext cx="981404" cy="280192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6</xdr:row>
      <xdr:rowOff>266700</xdr:rowOff>
    </xdr:from>
    <xdr:to>
      <xdr:col>6</xdr:col>
      <xdr:colOff>114301</xdr:colOff>
      <xdr:row>8</xdr:row>
      <xdr:rowOff>68744</xdr:rowOff>
    </xdr:to>
    <xdr:sp macro="" textlink="">
      <xdr:nvSpPr>
        <xdr:cNvPr id="38" name="円/楕円 81"/>
        <xdr:cNvSpPr/>
      </xdr:nvSpPr>
      <xdr:spPr>
        <a:xfrm>
          <a:off x="1457325" y="1943100"/>
          <a:ext cx="1552576" cy="3735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254374</xdr:rowOff>
    </xdr:from>
    <xdr:to>
      <xdr:col>7</xdr:col>
      <xdr:colOff>571500</xdr:colOff>
      <xdr:row>10</xdr:row>
      <xdr:rowOff>33618</xdr:rowOff>
    </xdr:to>
    <xdr:sp macro="" textlink="">
      <xdr:nvSpPr>
        <xdr:cNvPr id="2" name="Text Box 54"/>
        <xdr:cNvSpPr txBox="1">
          <a:spLocks noChangeArrowheads="1"/>
        </xdr:cNvSpPr>
      </xdr:nvSpPr>
      <xdr:spPr bwMode="auto">
        <a:xfrm>
          <a:off x="3105150" y="2635624"/>
          <a:ext cx="838200" cy="360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小数点２位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以下切捨て</a:t>
          </a:r>
        </a:p>
      </xdr:txBody>
    </xdr:sp>
    <xdr:clientData/>
  </xdr:twoCellAnchor>
  <xdr:twoCellAnchor>
    <xdr:from>
      <xdr:col>10</xdr:col>
      <xdr:colOff>120315</xdr:colOff>
      <xdr:row>8</xdr:row>
      <xdr:rowOff>249115</xdr:rowOff>
    </xdr:from>
    <xdr:to>
      <xdr:col>10</xdr:col>
      <xdr:colOff>832184</xdr:colOff>
      <xdr:row>9</xdr:row>
      <xdr:rowOff>323020</xdr:rowOff>
    </xdr:to>
    <xdr:sp macro="" textlink="">
      <xdr:nvSpPr>
        <xdr:cNvPr id="3" name="Text Box 60"/>
        <xdr:cNvSpPr txBox="1">
          <a:spLocks noChangeArrowheads="1"/>
        </xdr:cNvSpPr>
      </xdr:nvSpPr>
      <xdr:spPr bwMode="auto">
        <a:xfrm>
          <a:off x="5863890" y="2630365"/>
          <a:ext cx="711869" cy="33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小数点３位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以下切捨て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4" name="Line 67"/>
        <xdr:cNvSpPr>
          <a:spLocks noChangeShapeType="1"/>
        </xdr:cNvSpPr>
      </xdr:nvSpPr>
      <xdr:spPr bwMode="auto">
        <a:xfrm>
          <a:off x="6743700" y="986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24848</xdr:colOff>
      <xdr:row>8</xdr:row>
      <xdr:rowOff>235319</xdr:rowOff>
    </xdr:from>
    <xdr:to>
      <xdr:col>9</xdr:col>
      <xdr:colOff>0</xdr:colOff>
      <xdr:row>9</xdr:row>
      <xdr:rowOff>165652</xdr:rowOff>
    </xdr:to>
    <xdr:sp macro="" textlink="">
      <xdr:nvSpPr>
        <xdr:cNvPr id="5" name="Text Box 71"/>
        <xdr:cNvSpPr txBox="1">
          <a:spLocks noChangeArrowheads="1"/>
        </xdr:cNvSpPr>
      </xdr:nvSpPr>
      <xdr:spPr bwMode="auto">
        <a:xfrm>
          <a:off x="4015823" y="2616569"/>
          <a:ext cx="851452" cy="18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(Q)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8</xdr:row>
      <xdr:rowOff>247648</xdr:rowOff>
    </xdr:from>
    <xdr:to>
      <xdr:col>9</xdr:col>
      <xdr:colOff>571500</xdr:colOff>
      <xdr:row>9</xdr:row>
      <xdr:rowOff>227864</xdr:rowOff>
    </xdr:to>
    <xdr:sp macro="" textlink="">
      <xdr:nvSpPr>
        <xdr:cNvPr id="6" name="Text Box 72"/>
        <xdr:cNvSpPr txBox="1">
          <a:spLocks noChangeArrowheads="1"/>
        </xdr:cNvSpPr>
      </xdr:nvSpPr>
      <xdr:spPr bwMode="auto">
        <a:xfrm>
          <a:off x="4867275" y="2628898"/>
          <a:ext cx="571500" cy="23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(T)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11</xdr:col>
      <xdr:colOff>219075</xdr:colOff>
      <xdr:row>10</xdr:row>
      <xdr:rowOff>180975</xdr:rowOff>
    </xdr:to>
    <xdr:sp macro="" textlink="">
      <xdr:nvSpPr>
        <xdr:cNvPr id="7" name="Text Box 73"/>
        <xdr:cNvSpPr txBox="1">
          <a:spLocks noChangeArrowheads="1"/>
        </xdr:cNvSpPr>
      </xdr:nvSpPr>
      <xdr:spPr bwMode="auto">
        <a:xfrm>
          <a:off x="5743575" y="2962275"/>
          <a:ext cx="1219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(Q×T×60/1000)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85726</xdr:colOff>
      <xdr:row>16</xdr:row>
      <xdr:rowOff>248477</xdr:rowOff>
    </xdr:from>
    <xdr:to>
      <xdr:col>8</xdr:col>
      <xdr:colOff>314741</xdr:colOff>
      <xdr:row>17</xdr:row>
      <xdr:rowOff>209549</xdr:rowOff>
    </xdr:to>
    <xdr:sp macro="" textlink="">
      <xdr:nvSpPr>
        <xdr:cNvPr id="8" name="Text Box 74"/>
        <xdr:cNvSpPr txBox="1">
          <a:spLocks noChangeArrowheads="1"/>
        </xdr:cNvSpPr>
      </xdr:nvSpPr>
      <xdr:spPr bwMode="auto">
        <a:xfrm>
          <a:off x="3457576" y="4753802"/>
          <a:ext cx="848140" cy="323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当日合計</a:t>
          </a:r>
        </a:p>
      </xdr:txBody>
    </xdr:sp>
    <xdr:clientData/>
  </xdr:twoCellAnchor>
  <xdr:twoCellAnchor>
    <xdr:from>
      <xdr:col>8</xdr:col>
      <xdr:colOff>306458</xdr:colOff>
      <xdr:row>17</xdr:row>
      <xdr:rowOff>24846</xdr:rowOff>
    </xdr:from>
    <xdr:to>
      <xdr:col>10</xdr:col>
      <xdr:colOff>165653</xdr:colOff>
      <xdr:row>17</xdr:row>
      <xdr:rowOff>24847</xdr:rowOff>
    </xdr:to>
    <xdr:sp macro="" textlink="">
      <xdr:nvSpPr>
        <xdr:cNvPr id="9" name="Line 75"/>
        <xdr:cNvSpPr>
          <a:spLocks noChangeShapeType="1"/>
        </xdr:cNvSpPr>
      </xdr:nvSpPr>
      <xdr:spPr bwMode="auto">
        <a:xfrm>
          <a:off x="4297433" y="4892121"/>
          <a:ext cx="1611795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273327</xdr:colOff>
      <xdr:row>16</xdr:row>
      <xdr:rowOff>223631</xdr:rowOff>
    </xdr:from>
    <xdr:to>
      <xdr:col>10</xdr:col>
      <xdr:colOff>728871</xdr:colOff>
      <xdr:row>17</xdr:row>
      <xdr:rowOff>214108</xdr:rowOff>
    </xdr:to>
    <xdr:sp macro="" textlink="">
      <xdr:nvSpPr>
        <xdr:cNvPr id="10" name="Text Box 76"/>
        <xdr:cNvSpPr txBox="1">
          <a:spLocks noChangeArrowheads="1"/>
        </xdr:cNvSpPr>
      </xdr:nvSpPr>
      <xdr:spPr bwMode="auto">
        <a:xfrm>
          <a:off x="6016902" y="4728956"/>
          <a:ext cx="455544" cy="35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m3</a:t>
          </a:r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480392</xdr:colOff>
      <xdr:row>17</xdr:row>
      <xdr:rowOff>68747</xdr:rowOff>
    </xdr:from>
    <xdr:to>
      <xdr:col>10</xdr:col>
      <xdr:colOff>530088</xdr:colOff>
      <xdr:row>17</xdr:row>
      <xdr:rowOff>281609</xdr:rowOff>
    </xdr:to>
    <xdr:sp macro="" textlink="">
      <xdr:nvSpPr>
        <xdr:cNvPr id="11" name="Text Box 77"/>
        <xdr:cNvSpPr txBox="1">
          <a:spLocks noChangeArrowheads="1"/>
        </xdr:cNvSpPr>
      </xdr:nvSpPr>
      <xdr:spPr bwMode="auto">
        <a:xfrm>
          <a:off x="4471367" y="4936022"/>
          <a:ext cx="1802296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（小数点２位以下切捨て）</a:t>
          </a:r>
        </a:p>
      </xdr:txBody>
    </xdr:sp>
    <xdr:clientData/>
  </xdr:twoCellAnchor>
  <xdr:oneCellAnchor>
    <xdr:from>
      <xdr:col>14</xdr:col>
      <xdr:colOff>200025</xdr:colOff>
      <xdr:row>14</xdr:row>
      <xdr:rowOff>38100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00112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65941</xdr:colOff>
      <xdr:row>9</xdr:row>
      <xdr:rowOff>21980</xdr:rowOff>
    </xdr:from>
    <xdr:to>
      <xdr:col>7</xdr:col>
      <xdr:colOff>513522</xdr:colOff>
      <xdr:row>9</xdr:row>
      <xdr:rowOff>285749</xdr:rowOff>
    </xdr:to>
    <xdr:sp macro="" textlink="">
      <xdr:nvSpPr>
        <xdr:cNvPr id="13" name="大かっこ 12"/>
        <xdr:cNvSpPr/>
      </xdr:nvSpPr>
      <xdr:spPr>
        <a:xfrm>
          <a:off x="3171091" y="2660405"/>
          <a:ext cx="714281" cy="26376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74547</xdr:colOff>
      <xdr:row>9</xdr:row>
      <xdr:rowOff>14653</xdr:rowOff>
    </xdr:from>
    <xdr:to>
      <xdr:col>10</xdr:col>
      <xdr:colOff>917408</xdr:colOff>
      <xdr:row>9</xdr:row>
      <xdr:rowOff>278422</xdr:rowOff>
    </xdr:to>
    <xdr:sp macro="" textlink="">
      <xdr:nvSpPr>
        <xdr:cNvPr id="14" name="大かっこ 13"/>
        <xdr:cNvSpPr/>
      </xdr:nvSpPr>
      <xdr:spPr>
        <a:xfrm>
          <a:off x="5818122" y="2653078"/>
          <a:ext cx="842861" cy="26376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123825</xdr:colOff>
      <xdr:row>28</xdr:row>
      <xdr:rowOff>135390</xdr:rowOff>
    </xdr:from>
    <xdr:to>
      <xdr:col>9</xdr:col>
      <xdr:colOff>684558</xdr:colOff>
      <xdr:row>29</xdr:row>
      <xdr:rowOff>132107</xdr:rowOff>
    </xdr:to>
    <xdr:grpSp>
      <xdr:nvGrpSpPr>
        <xdr:cNvPr id="15" name="グループ化 14"/>
        <xdr:cNvGrpSpPr/>
      </xdr:nvGrpSpPr>
      <xdr:grpSpPr>
        <a:xfrm>
          <a:off x="1827119" y="7822625"/>
          <a:ext cx="3731998" cy="254453"/>
          <a:chOff x="1817914" y="7221310"/>
          <a:chExt cx="3816923" cy="255252"/>
        </a:xfrm>
      </xdr:grpSpPr>
      <xdr:sp macro="" textlink="">
        <xdr:nvSpPr>
          <xdr:cNvPr id="16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120424</xdr:colOff>
      <xdr:row>30</xdr:row>
      <xdr:rowOff>128586</xdr:rowOff>
    </xdr:from>
    <xdr:to>
      <xdr:col>9</xdr:col>
      <xdr:colOff>681157</xdr:colOff>
      <xdr:row>31</xdr:row>
      <xdr:rowOff>125302</xdr:rowOff>
    </xdr:to>
    <xdr:grpSp>
      <xdr:nvGrpSpPr>
        <xdr:cNvPr id="26" name="グループ化 25"/>
        <xdr:cNvGrpSpPr/>
      </xdr:nvGrpSpPr>
      <xdr:grpSpPr>
        <a:xfrm>
          <a:off x="1823718" y="8331292"/>
          <a:ext cx="3731998" cy="254451"/>
          <a:chOff x="1817914" y="7221310"/>
          <a:chExt cx="3816923" cy="255252"/>
        </a:xfrm>
      </xdr:grpSpPr>
      <xdr:sp macro="" textlink="">
        <xdr:nvSpPr>
          <xdr:cNvPr id="27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117023</xdr:colOff>
      <xdr:row>32</xdr:row>
      <xdr:rowOff>131987</xdr:rowOff>
    </xdr:from>
    <xdr:to>
      <xdr:col>9</xdr:col>
      <xdr:colOff>695326</xdr:colOff>
      <xdr:row>33</xdr:row>
      <xdr:rowOff>128704</xdr:rowOff>
    </xdr:to>
    <xdr:grpSp>
      <xdr:nvGrpSpPr>
        <xdr:cNvPr id="37" name="グループ化 36"/>
        <xdr:cNvGrpSpPr/>
      </xdr:nvGrpSpPr>
      <xdr:grpSpPr>
        <a:xfrm>
          <a:off x="1820317" y="8850163"/>
          <a:ext cx="3749568" cy="254453"/>
          <a:chOff x="1817914" y="7221310"/>
          <a:chExt cx="3816923" cy="255252"/>
        </a:xfrm>
      </xdr:grpSpPr>
      <xdr:sp macro="" textlink="">
        <xdr:nvSpPr>
          <xdr:cNvPr id="38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117023</xdr:colOff>
      <xdr:row>34</xdr:row>
      <xdr:rowOff>131988</xdr:rowOff>
    </xdr:from>
    <xdr:to>
      <xdr:col>9</xdr:col>
      <xdr:colOff>695325</xdr:colOff>
      <xdr:row>35</xdr:row>
      <xdr:rowOff>128704</xdr:rowOff>
    </xdr:to>
    <xdr:grpSp>
      <xdr:nvGrpSpPr>
        <xdr:cNvPr id="48" name="グループ化 47"/>
        <xdr:cNvGrpSpPr/>
      </xdr:nvGrpSpPr>
      <xdr:grpSpPr>
        <a:xfrm>
          <a:off x="1820317" y="9365635"/>
          <a:ext cx="3749567" cy="254451"/>
          <a:chOff x="1817914" y="7221310"/>
          <a:chExt cx="3816923" cy="255252"/>
        </a:xfrm>
      </xdr:grpSpPr>
      <xdr:sp macro="" textlink="">
        <xdr:nvSpPr>
          <xdr:cNvPr id="49" name="Line 1"/>
          <xdr:cNvSpPr>
            <a:spLocks noChangeShapeType="1"/>
          </xdr:cNvSpPr>
        </xdr:nvSpPr>
        <xdr:spPr bwMode="auto">
          <a:xfrm>
            <a:off x="1826611" y="7352736"/>
            <a:ext cx="3808226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4"/>
          <xdr:cNvSpPr>
            <a:spLocks noChangeShapeType="1"/>
          </xdr:cNvSpPr>
        </xdr:nvSpPr>
        <xdr:spPr bwMode="auto">
          <a:xfrm>
            <a:off x="5626555" y="7227552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6"/>
          <xdr:cNvSpPr>
            <a:spLocks noChangeShapeType="1"/>
          </xdr:cNvSpPr>
        </xdr:nvSpPr>
        <xdr:spPr bwMode="auto">
          <a:xfrm flipH="1">
            <a:off x="2295196" y="7300232"/>
            <a:ext cx="1013" cy="1050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9"/>
          <xdr:cNvSpPr>
            <a:spLocks noChangeShapeType="1"/>
          </xdr:cNvSpPr>
        </xdr:nvSpPr>
        <xdr:spPr bwMode="auto">
          <a:xfrm flipH="1">
            <a:off x="4650247" y="7279823"/>
            <a:ext cx="1" cy="1462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2"/>
          <xdr:cNvSpPr>
            <a:spLocks noChangeShapeType="1"/>
          </xdr:cNvSpPr>
        </xdr:nvSpPr>
        <xdr:spPr bwMode="auto">
          <a:xfrm>
            <a:off x="1817914" y="7221310"/>
            <a:ext cx="0" cy="2490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6"/>
          <xdr:cNvSpPr>
            <a:spLocks noChangeShapeType="1"/>
          </xdr:cNvSpPr>
        </xdr:nvSpPr>
        <xdr:spPr bwMode="auto">
          <a:xfrm flipH="1">
            <a:off x="3728358" y="7225393"/>
            <a:ext cx="0" cy="2313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9"/>
          <xdr:cNvSpPr>
            <a:spLocks noChangeShapeType="1"/>
          </xdr:cNvSpPr>
        </xdr:nvSpPr>
        <xdr:spPr bwMode="auto">
          <a:xfrm>
            <a:off x="4191007" y="7300231"/>
            <a:ext cx="579" cy="107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9"/>
          <xdr:cNvSpPr>
            <a:spLocks noChangeShapeType="1"/>
          </xdr:cNvSpPr>
        </xdr:nvSpPr>
        <xdr:spPr bwMode="auto">
          <a:xfrm flipH="1">
            <a:off x="3217658" y="7283224"/>
            <a:ext cx="1" cy="1247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6"/>
          <xdr:cNvSpPr>
            <a:spLocks noChangeShapeType="1"/>
          </xdr:cNvSpPr>
        </xdr:nvSpPr>
        <xdr:spPr bwMode="auto">
          <a:xfrm>
            <a:off x="2739804" y="7248149"/>
            <a:ext cx="1314" cy="1976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9"/>
          <xdr:cNvSpPr>
            <a:spLocks noChangeShapeType="1"/>
          </xdr:cNvSpPr>
        </xdr:nvSpPr>
        <xdr:spPr bwMode="auto">
          <a:xfrm flipH="1">
            <a:off x="5150307" y="7303634"/>
            <a:ext cx="0" cy="986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99731</xdr:colOff>
      <xdr:row>4</xdr:row>
      <xdr:rowOff>257734</xdr:rowOff>
    </xdr:from>
    <xdr:to>
      <xdr:col>10</xdr:col>
      <xdr:colOff>728381</xdr:colOff>
      <xdr:row>7</xdr:row>
      <xdr:rowOff>304799</xdr:rowOff>
    </xdr:to>
    <xdr:sp macro="" textlink="">
      <xdr:nvSpPr>
        <xdr:cNvPr id="61" name="角丸四角形 60"/>
        <xdr:cNvSpPr/>
      </xdr:nvSpPr>
      <xdr:spPr>
        <a:xfrm>
          <a:off x="3214966" y="1299881"/>
          <a:ext cx="3262033" cy="965947"/>
        </a:xfrm>
        <a:prstGeom prst="roundRect">
          <a:avLst/>
        </a:prstGeom>
        <a:ln w="57150" cmpd="dbl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沈砂槽が複数ある場合の様式</a:t>
          </a:r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200">
            <a:solidFill>
              <a:schemeClr val="accent1">
                <a:lumMod val="75000"/>
              </a:schemeClr>
            </a:solidFill>
            <a:effectLst/>
          </a:endParaRPr>
        </a:p>
        <a:p>
          <a:pPr algn="ctr"/>
          <a:r>
            <a:rPr kumimoji="1" lang="ja-JP" altLang="en-US" sz="1200">
              <a:solidFill>
                <a:schemeClr val="accent1">
                  <a:lumMod val="75000"/>
                </a:schemeClr>
              </a:solidFill>
            </a:rPr>
            <a:t>排水する日は、毎日作成してください。</a:t>
          </a:r>
          <a:endParaRPr kumimoji="1" lang="en-US" altLang="ja-JP" sz="1200">
            <a:solidFill>
              <a:schemeClr val="accent1">
                <a:lumMod val="75000"/>
              </a:schemeClr>
            </a:solidFill>
          </a:endParaRPr>
        </a:p>
        <a:p>
          <a:pPr algn="ctr"/>
          <a:r>
            <a:rPr kumimoji="1" lang="ja-JP" altLang="en-US" sz="1200">
              <a:solidFill>
                <a:schemeClr val="accent1">
                  <a:lumMod val="75000"/>
                </a:schemeClr>
              </a:solidFill>
            </a:rPr>
            <a:t>（排水しない日は、作成不要です）</a:t>
          </a:r>
          <a:endParaRPr kumimoji="1" lang="en-US" altLang="ja-JP" sz="12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428625</xdr:colOff>
      <xdr:row>9</xdr:row>
      <xdr:rowOff>238126</xdr:rowOff>
    </xdr:from>
    <xdr:to>
      <xdr:col>6</xdr:col>
      <xdr:colOff>123825</xdr:colOff>
      <xdr:row>12</xdr:row>
      <xdr:rowOff>238126</xdr:rowOff>
    </xdr:to>
    <xdr:sp macro="" textlink="">
      <xdr:nvSpPr>
        <xdr:cNvPr id="62" name="円/楕円 81"/>
        <xdr:cNvSpPr/>
      </xdr:nvSpPr>
      <xdr:spPr>
        <a:xfrm>
          <a:off x="952500" y="2876551"/>
          <a:ext cx="2276475" cy="8382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</xdr:col>
      <xdr:colOff>416859</xdr:colOff>
      <xdr:row>14</xdr:row>
      <xdr:rowOff>228041</xdr:rowOff>
    </xdr:from>
    <xdr:ext cx="2487706" cy="642484"/>
    <xdr:sp macro="" textlink="">
      <xdr:nvSpPr>
        <xdr:cNvPr id="63" name="テキスト ボックス 62"/>
        <xdr:cNvSpPr txBox="1"/>
      </xdr:nvSpPr>
      <xdr:spPr>
        <a:xfrm>
          <a:off x="940734" y="4219016"/>
          <a:ext cx="2487706" cy="6424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測定した時間と、水面の高さを記入。</a:t>
          </a:r>
          <a:endParaRPr kumimoji="1" lang="en-US" altLang="ja-JP" sz="1100"/>
        </a:p>
        <a:p>
          <a:r>
            <a:rPr kumimoji="1" lang="ja-JP" altLang="en-US" sz="1100"/>
            <a:t>３回目を測定していない場合は、空白のまま。（「０」は記入しない）</a:t>
          </a:r>
        </a:p>
      </xdr:txBody>
    </xdr:sp>
    <xdr:clientData/>
  </xdr:oneCellAnchor>
  <xdr:twoCellAnchor>
    <xdr:from>
      <xdr:col>4</xdr:col>
      <xdr:colOff>395288</xdr:colOff>
      <xdr:row>12</xdr:row>
      <xdr:rowOff>238126</xdr:rowOff>
    </xdr:from>
    <xdr:to>
      <xdr:col>4</xdr:col>
      <xdr:colOff>489137</xdr:colOff>
      <xdr:row>14</xdr:row>
      <xdr:rowOff>228041</xdr:rowOff>
    </xdr:to>
    <xdr:cxnSp macro="">
      <xdr:nvCxnSpPr>
        <xdr:cNvPr id="64" name="直線矢印コネクタ 63"/>
        <xdr:cNvCxnSpPr>
          <a:stCxn id="63" idx="0"/>
          <a:endCxn id="62" idx="4"/>
        </xdr:cNvCxnSpPr>
      </xdr:nvCxnSpPr>
      <xdr:spPr>
        <a:xfrm flipH="1" flipV="1">
          <a:off x="2090738" y="3714751"/>
          <a:ext cx="93849" cy="50426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29</xdr:row>
      <xdr:rowOff>9525</xdr:rowOff>
    </xdr:from>
    <xdr:to>
      <xdr:col>8</xdr:col>
      <xdr:colOff>591110</xdr:colOff>
      <xdr:row>29</xdr:row>
      <xdr:rowOff>25212</xdr:rowOff>
    </xdr:to>
    <xdr:cxnSp macro="">
      <xdr:nvCxnSpPr>
        <xdr:cNvPr id="66" name="直線コネクタ 65"/>
        <xdr:cNvCxnSpPr/>
      </xdr:nvCxnSpPr>
      <xdr:spPr>
        <a:xfrm flipV="1">
          <a:off x="2990850" y="8077200"/>
          <a:ext cx="1591235" cy="15687"/>
        </a:xfrm>
        <a:prstGeom prst="line">
          <a:avLst/>
        </a:prstGeom>
        <a:ln w="76200">
          <a:solidFill>
            <a:schemeClr val="accent6">
              <a:lumMod val="75000"/>
            </a:schemeClr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73959</xdr:colOff>
      <xdr:row>30</xdr:row>
      <xdr:rowOff>57150</xdr:rowOff>
    </xdr:from>
    <xdr:to>
      <xdr:col>10</xdr:col>
      <xdr:colOff>816909</xdr:colOff>
      <xdr:row>31</xdr:row>
      <xdr:rowOff>209551</xdr:rowOff>
    </xdr:to>
    <xdr:sp macro="" textlink="">
      <xdr:nvSpPr>
        <xdr:cNvPr id="68" name="円/楕円 82"/>
        <xdr:cNvSpPr/>
      </xdr:nvSpPr>
      <xdr:spPr>
        <a:xfrm>
          <a:off x="5822577" y="8259856"/>
          <a:ext cx="742950" cy="410136"/>
        </a:xfrm>
        <a:prstGeom prst="ellipse">
          <a:avLst/>
        </a:prstGeom>
        <a:noFill/>
        <a:ln w="190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512109</xdr:colOff>
      <xdr:row>13</xdr:row>
      <xdr:rowOff>152400</xdr:rowOff>
    </xdr:from>
    <xdr:to>
      <xdr:col>10</xdr:col>
      <xdr:colOff>445434</xdr:colOff>
      <xdr:row>30</xdr:row>
      <xdr:rowOff>57150</xdr:rowOff>
    </xdr:to>
    <xdr:cxnSp macro="">
      <xdr:nvCxnSpPr>
        <xdr:cNvPr id="69" name="直線矢印コネクタ 68"/>
        <xdr:cNvCxnSpPr>
          <a:stCxn id="68" idx="0"/>
        </xdr:cNvCxnSpPr>
      </xdr:nvCxnSpPr>
      <xdr:spPr>
        <a:xfrm flipH="1" flipV="1">
          <a:off x="5386668" y="3883959"/>
          <a:ext cx="807384" cy="4375897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175932</xdr:colOff>
      <xdr:row>33</xdr:row>
      <xdr:rowOff>94129</xdr:rowOff>
    </xdr:from>
    <xdr:ext cx="2703980" cy="872637"/>
    <xdr:sp macro="" textlink="">
      <xdr:nvSpPr>
        <xdr:cNvPr id="75" name="テキスト ボックス 74"/>
        <xdr:cNvSpPr txBox="1"/>
      </xdr:nvSpPr>
      <xdr:spPr>
        <a:xfrm>
          <a:off x="3291167" y="9070041"/>
          <a:ext cx="2703980" cy="87263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稼働時間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がわかるよう太線で明示してください。</a:t>
          </a:r>
          <a:endParaRPr lang="ja-JP" altLang="ja-JP">
            <a:effectLst/>
          </a:endParaRPr>
        </a:p>
        <a:p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②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ポンプの稼働時間を記入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642657</xdr:colOff>
      <xdr:row>31</xdr:row>
      <xdr:rowOff>112058</xdr:rowOff>
    </xdr:from>
    <xdr:to>
      <xdr:col>10</xdr:col>
      <xdr:colOff>257735</xdr:colOff>
      <xdr:row>33</xdr:row>
      <xdr:rowOff>94129</xdr:rowOff>
    </xdr:to>
    <xdr:cxnSp macro="">
      <xdr:nvCxnSpPr>
        <xdr:cNvPr id="77" name="直線矢印コネクタ 76"/>
        <xdr:cNvCxnSpPr>
          <a:stCxn id="75" idx="0"/>
        </xdr:cNvCxnSpPr>
      </xdr:nvCxnSpPr>
      <xdr:spPr>
        <a:xfrm flipV="1">
          <a:off x="4643157" y="8572499"/>
          <a:ext cx="1363196" cy="497542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200025</xdr:colOff>
      <xdr:row>21</xdr:row>
      <xdr:rowOff>38100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05827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0</xdr:colOff>
      <xdr:row>12</xdr:row>
      <xdr:rowOff>0</xdr:rowOff>
    </xdr:from>
    <xdr:to>
      <xdr:col>11</xdr:col>
      <xdr:colOff>219075</xdr:colOff>
      <xdr:row>12</xdr:row>
      <xdr:rowOff>180975</xdr:rowOff>
    </xdr:to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5748618" y="2958353"/>
          <a:ext cx="12163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(Q×T×60/1000)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428625</xdr:colOff>
      <xdr:row>11</xdr:row>
      <xdr:rowOff>238126</xdr:rowOff>
    </xdr:from>
    <xdr:to>
      <xdr:col>6</xdr:col>
      <xdr:colOff>123825</xdr:colOff>
      <xdr:row>14</xdr:row>
      <xdr:rowOff>238126</xdr:rowOff>
    </xdr:to>
    <xdr:sp macro="" textlink="">
      <xdr:nvSpPr>
        <xdr:cNvPr id="73" name="円/楕円 81"/>
        <xdr:cNvSpPr/>
      </xdr:nvSpPr>
      <xdr:spPr>
        <a:xfrm>
          <a:off x="955301" y="2871508"/>
          <a:ext cx="2283759" cy="84044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369796</xdr:colOff>
      <xdr:row>12</xdr:row>
      <xdr:rowOff>145676</xdr:rowOff>
    </xdr:from>
    <xdr:to>
      <xdr:col>15</xdr:col>
      <xdr:colOff>78443</xdr:colOff>
      <xdr:row>15</xdr:row>
      <xdr:rowOff>44824</xdr:rowOff>
    </xdr:to>
    <xdr:sp macro="" textlink="">
      <xdr:nvSpPr>
        <xdr:cNvPr id="65" name="角丸四角形 64"/>
        <xdr:cNvSpPr/>
      </xdr:nvSpPr>
      <xdr:spPr>
        <a:xfrm>
          <a:off x="7115737" y="3619500"/>
          <a:ext cx="2442882" cy="67235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以降、省略します</a:t>
          </a:r>
          <a:endParaRPr kumimoji="1" lang="en-US" altLang="ja-JP" sz="1600"/>
        </a:p>
      </xdr:txBody>
    </xdr:sp>
    <xdr:clientData/>
  </xdr:twoCellAnchor>
  <xdr:twoCellAnchor>
    <xdr:from>
      <xdr:col>6</xdr:col>
      <xdr:colOff>257736</xdr:colOff>
      <xdr:row>31</xdr:row>
      <xdr:rowOff>7761</xdr:rowOff>
    </xdr:from>
    <xdr:to>
      <xdr:col>8</xdr:col>
      <xdr:colOff>592533</xdr:colOff>
      <xdr:row>31</xdr:row>
      <xdr:rowOff>11205</xdr:rowOff>
    </xdr:to>
    <xdr:cxnSp macro="">
      <xdr:nvCxnSpPr>
        <xdr:cNvPr id="78" name="直線コネクタ 77"/>
        <xdr:cNvCxnSpPr/>
      </xdr:nvCxnSpPr>
      <xdr:spPr>
        <a:xfrm flipV="1">
          <a:off x="3372971" y="8468202"/>
          <a:ext cx="1220062" cy="3444"/>
        </a:xfrm>
        <a:prstGeom prst="line">
          <a:avLst/>
        </a:prstGeom>
        <a:ln w="76200">
          <a:solidFill>
            <a:schemeClr val="accent6">
              <a:lumMod val="75000"/>
            </a:schemeClr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437030</xdr:colOff>
      <xdr:row>31</xdr:row>
      <xdr:rowOff>44824</xdr:rowOff>
    </xdr:from>
    <xdr:to>
      <xdr:col>8</xdr:col>
      <xdr:colOff>642657</xdr:colOff>
      <xdr:row>33</xdr:row>
      <xdr:rowOff>94129</xdr:rowOff>
    </xdr:to>
    <xdr:cxnSp macro="">
      <xdr:nvCxnSpPr>
        <xdr:cNvPr id="76" name="直線矢印コネクタ 75"/>
        <xdr:cNvCxnSpPr>
          <a:stCxn id="75" idx="0"/>
        </xdr:cNvCxnSpPr>
      </xdr:nvCxnSpPr>
      <xdr:spPr>
        <a:xfrm flipH="1" flipV="1">
          <a:off x="3821206" y="8505265"/>
          <a:ext cx="821951" cy="564776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workbookViewId="0"/>
  </sheetViews>
  <sheetFormatPr defaultRowHeight="14.25"/>
  <cols>
    <col min="1" max="1" width="3.125" style="1" customWidth="1"/>
    <col min="2" max="2" width="7.375" style="1" customWidth="1"/>
    <col min="3" max="8" width="12.75" style="1" customWidth="1"/>
    <col min="9" max="16384" width="9" style="1"/>
  </cols>
  <sheetData>
    <row r="1" spans="2:15" ht="20.25" customHeight="1">
      <c r="B1" s="1" t="s">
        <v>27</v>
      </c>
    </row>
    <row r="2" spans="2:15" ht="28.5" customHeight="1">
      <c r="B2" s="110" t="s">
        <v>29</v>
      </c>
      <c r="C2" s="111"/>
      <c r="D2" s="111"/>
      <c r="E2" s="111"/>
      <c r="F2" s="111"/>
      <c r="G2" s="111"/>
      <c r="H2" s="112"/>
    </row>
    <row r="3" spans="2:15" ht="18" customHeight="1">
      <c r="B3" s="113" t="s">
        <v>71</v>
      </c>
      <c r="C3" s="114"/>
      <c r="D3" s="114"/>
      <c r="E3" s="114"/>
      <c r="F3" s="114"/>
      <c r="G3" s="114"/>
      <c r="H3" s="115"/>
    </row>
    <row r="4" spans="2:15" ht="25.5" customHeight="1">
      <c r="B4" s="134" t="s">
        <v>60</v>
      </c>
      <c r="C4" s="135"/>
      <c r="D4" s="128"/>
      <c r="E4" s="128"/>
      <c r="F4" s="128"/>
      <c r="G4" s="128"/>
      <c r="H4" s="129"/>
      <c r="I4" s="71"/>
    </row>
    <row r="5" spans="2:15" ht="25.5" customHeight="1">
      <c r="B5" s="130" t="s">
        <v>59</v>
      </c>
      <c r="C5" s="131"/>
      <c r="D5" s="136"/>
      <c r="E5" s="136"/>
      <c r="F5" s="136"/>
      <c r="G5" s="136"/>
      <c r="H5" s="137"/>
    </row>
    <row r="6" spans="2:15" ht="18.75" customHeight="1">
      <c r="B6" s="116" t="s">
        <v>0</v>
      </c>
      <c r="C6" s="119" t="s">
        <v>20</v>
      </c>
      <c r="D6" s="120"/>
      <c r="E6" s="120"/>
      <c r="F6" s="121"/>
      <c r="G6" s="119"/>
      <c r="H6" s="121"/>
    </row>
    <row r="7" spans="2:15" ht="18.75" customHeight="1">
      <c r="B7" s="117"/>
      <c r="C7" s="119" t="s">
        <v>3</v>
      </c>
      <c r="D7" s="120"/>
      <c r="E7" s="121"/>
      <c r="F7" s="116" t="s">
        <v>1</v>
      </c>
      <c r="G7" s="122" t="s">
        <v>2</v>
      </c>
      <c r="H7" s="123"/>
    </row>
    <row r="8" spans="2:15" ht="18.75" customHeight="1">
      <c r="B8" s="118"/>
      <c r="C8" s="8" t="s">
        <v>4</v>
      </c>
      <c r="D8" s="8" t="s">
        <v>5</v>
      </c>
      <c r="E8" s="35" t="s">
        <v>6</v>
      </c>
      <c r="F8" s="118"/>
      <c r="G8" s="124"/>
      <c r="H8" s="125"/>
      <c r="K8" s="34"/>
      <c r="L8" s="34"/>
      <c r="M8" s="34"/>
      <c r="N8" s="34"/>
      <c r="O8" s="34"/>
    </row>
    <row r="9" spans="2:15" ht="18.75" customHeight="1">
      <c r="B9" s="2">
        <v>1</v>
      </c>
      <c r="C9" s="26"/>
      <c r="D9" s="3"/>
      <c r="E9" s="3"/>
      <c r="F9" s="29" t="str">
        <f t="shared" ref="F9:F39" si="0">IF(AND(C9="",D9="",E9=""),"",ROUNDDOWN(C9+D9+E9,1))</f>
        <v/>
      </c>
      <c r="G9" s="126"/>
      <c r="H9" s="127"/>
      <c r="J9" s="34"/>
    </row>
    <row r="10" spans="2:15" ht="18.75" customHeight="1">
      <c r="B10" s="4">
        <v>2</v>
      </c>
      <c r="C10" s="27"/>
      <c r="D10" s="5"/>
      <c r="E10" s="5"/>
      <c r="F10" s="30" t="str">
        <f t="shared" si="0"/>
        <v/>
      </c>
      <c r="G10" s="108"/>
      <c r="H10" s="109"/>
      <c r="J10" s="34"/>
    </row>
    <row r="11" spans="2:15" ht="18.75" customHeight="1">
      <c r="B11" s="4">
        <v>3</v>
      </c>
      <c r="C11" s="27"/>
      <c r="D11" s="5"/>
      <c r="E11" s="5"/>
      <c r="F11" s="30" t="str">
        <f t="shared" si="0"/>
        <v/>
      </c>
      <c r="G11" s="108"/>
      <c r="H11" s="109"/>
      <c r="J11" s="34"/>
    </row>
    <row r="12" spans="2:15" ht="18.75" customHeight="1">
      <c r="B12" s="4">
        <v>4</v>
      </c>
      <c r="C12" s="27"/>
      <c r="D12" s="5"/>
      <c r="E12" s="5"/>
      <c r="F12" s="30" t="str">
        <f t="shared" si="0"/>
        <v/>
      </c>
      <c r="G12" s="108"/>
      <c r="H12" s="109"/>
      <c r="J12" s="34"/>
    </row>
    <row r="13" spans="2:15" ht="18.75" customHeight="1">
      <c r="B13" s="4">
        <v>5</v>
      </c>
      <c r="C13" s="27"/>
      <c r="D13" s="5"/>
      <c r="E13" s="5"/>
      <c r="F13" s="30" t="str">
        <f t="shared" si="0"/>
        <v/>
      </c>
      <c r="G13" s="108"/>
      <c r="H13" s="109"/>
      <c r="J13" s="34"/>
    </row>
    <row r="14" spans="2:15" ht="18.75" customHeight="1">
      <c r="B14" s="4">
        <v>6</v>
      </c>
      <c r="C14" s="27"/>
      <c r="D14" s="5"/>
      <c r="E14" s="5"/>
      <c r="F14" s="30" t="str">
        <f t="shared" si="0"/>
        <v/>
      </c>
      <c r="G14" s="108"/>
      <c r="H14" s="109"/>
      <c r="J14" s="34"/>
    </row>
    <row r="15" spans="2:15" ht="18.75" customHeight="1">
      <c r="B15" s="4">
        <v>7</v>
      </c>
      <c r="C15" s="27"/>
      <c r="D15" s="5"/>
      <c r="E15" s="5"/>
      <c r="F15" s="30" t="str">
        <f>IF(AND(C15="",D15="",E15=""),"",ROUNDDOWN(C15+D15+E15,1))</f>
        <v/>
      </c>
      <c r="G15" s="108"/>
      <c r="H15" s="109"/>
      <c r="J15" s="34"/>
    </row>
    <row r="16" spans="2:15" ht="18.75" customHeight="1">
      <c r="B16" s="4">
        <v>8</v>
      </c>
      <c r="C16" s="27"/>
      <c r="D16" s="5"/>
      <c r="E16" s="5"/>
      <c r="F16" s="30" t="str">
        <f t="shared" si="0"/>
        <v/>
      </c>
      <c r="G16" s="108"/>
      <c r="H16" s="109"/>
      <c r="J16" s="34"/>
    </row>
    <row r="17" spans="2:10" ht="18.75" customHeight="1">
      <c r="B17" s="4">
        <v>9</v>
      </c>
      <c r="C17" s="27"/>
      <c r="D17" s="5"/>
      <c r="E17" s="5"/>
      <c r="F17" s="30" t="str">
        <f t="shared" si="0"/>
        <v/>
      </c>
      <c r="G17" s="108"/>
      <c r="H17" s="109"/>
      <c r="J17" s="34"/>
    </row>
    <row r="18" spans="2:10" ht="18.75" customHeight="1">
      <c r="B18" s="4">
        <v>10</v>
      </c>
      <c r="C18" s="27"/>
      <c r="D18" s="5"/>
      <c r="E18" s="5"/>
      <c r="F18" s="30" t="str">
        <f t="shared" si="0"/>
        <v/>
      </c>
      <c r="G18" s="108"/>
      <c r="H18" s="109"/>
      <c r="J18" s="34"/>
    </row>
    <row r="19" spans="2:10" ht="18.75" customHeight="1">
      <c r="B19" s="4">
        <v>11</v>
      </c>
      <c r="C19" s="27"/>
      <c r="D19" s="5"/>
      <c r="E19" s="5"/>
      <c r="F19" s="30" t="str">
        <f t="shared" si="0"/>
        <v/>
      </c>
      <c r="G19" s="108"/>
      <c r="H19" s="109"/>
      <c r="J19" s="34"/>
    </row>
    <row r="20" spans="2:10" ht="18.75" customHeight="1">
      <c r="B20" s="4">
        <v>12</v>
      </c>
      <c r="C20" s="27"/>
      <c r="D20" s="5"/>
      <c r="E20" s="5"/>
      <c r="F20" s="30" t="str">
        <f t="shared" si="0"/>
        <v/>
      </c>
      <c r="G20" s="108"/>
      <c r="H20" s="109"/>
    </row>
    <row r="21" spans="2:10" ht="18.75" customHeight="1">
      <c r="B21" s="4">
        <v>13</v>
      </c>
      <c r="C21" s="27"/>
      <c r="D21" s="5"/>
      <c r="E21" s="5"/>
      <c r="F21" s="30" t="str">
        <f t="shared" si="0"/>
        <v/>
      </c>
      <c r="G21" s="108"/>
      <c r="H21" s="109"/>
    </row>
    <row r="22" spans="2:10" ht="18.75" customHeight="1">
      <c r="B22" s="4">
        <v>14</v>
      </c>
      <c r="C22" s="27"/>
      <c r="D22" s="5"/>
      <c r="E22" s="5"/>
      <c r="F22" s="30" t="str">
        <f t="shared" si="0"/>
        <v/>
      </c>
      <c r="G22" s="108"/>
      <c r="H22" s="109"/>
    </row>
    <row r="23" spans="2:10" ht="18.75" customHeight="1">
      <c r="B23" s="4">
        <v>15</v>
      </c>
      <c r="C23" s="27"/>
      <c r="D23" s="5"/>
      <c r="E23" s="5"/>
      <c r="F23" s="30" t="str">
        <f t="shared" si="0"/>
        <v/>
      </c>
      <c r="G23" s="108"/>
      <c r="H23" s="109"/>
    </row>
    <row r="24" spans="2:10" ht="18.75" customHeight="1">
      <c r="B24" s="4">
        <v>16</v>
      </c>
      <c r="C24" s="27"/>
      <c r="D24" s="5"/>
      <c r="E24" s="5"/>
      <c r="F24" s="30" t="str">
        <f t="shared" si="0"/>
        <v/>
      </c>
      <c r="G24" s="108"/>
      <c r="H24" s="109"/>
    </row>
    <row r="25" spans="2:10" ht="18.75" customHeight="1">
      <c r="B25" s="4">
        <v>17</v>
      </c>
      <c r="C25" s="27"/>
      <c r="D25" s="5"/>
      <c r="E25" s="5"/>
      <c r="F25" s="30" t="str">
        <f t="shared" si="0"/>
        <v/>
      </c>
      <c r="G25" s="108"/>
      <c r="H25" s="109"/>
    </row>
    <row r="26" spans="2:10" ht="18.75" customHeight="1">
      <c r="B26" s="4">
        <v>18</v>
      </c>
      <c r="C26" s="27"/>
      <c r="D26" s="5"/>
      <c r="E26" s="5"/>
      <c r="F26" s="30" t="str">
        <f t="shared" si="0"/>
        <v/>
      </c>
      <c r="G26" s="108"/>
      <c r="H26" s="109"/>
    </row>
    <row r="27" spans="2:10" ht="18.75" customHeight="1">
      <c r="B27" s="4">
        <v>19</v>
      </c>
      <c r="C27" s="27"/>
      <c r="D27" s="5"/>
      <c r="E27" s="5"/>
      <c r="F27" s="30" t="str">
        <f t="shared" si="0"/>
        <v/>
      </c>
      <c r="G27" s="108"/>
      <c r="H27" s="109"/>
    </row>
    <row r="28" spans="2:10" ht="18.75" customHeight="1">
      <c r="B28" s="4">
        <v>20</v>
      </c>
      <c r="C28" s="27"/>
      <c r="D28" s="5"/>
      <c r="E28" s="5"/>
      <c r="F28" s="30" t="str">
        <f t="shared" si="0"/>
        <v/>
      </c>
      <c r="G28" s="108"/>
      <c r="H28" s="109"/>
    </row>
    <row r="29" spans="2:10" ht="18.75" customHeight="1">
      <c r="B29" s="4">
        <v>21</v>
      </c>
      <c r="C29" s="27"/>
      <c r="D29" s="5"/>
      <c r="E29" s="5"/>
      <c r="F29" s="30" t="str">
        <f t="shared" si="0"/>
        <v/>
      </c>
      <c r="G29" s="108"/>
      <c r="H29" s="109"/>
    </row>
    <row r="30" spans="2:10" ht="18.75" customHeight="1">
      <c r="B30" s="4">
        <v>22</v>
      </c>
      <c r="C30" s="27"/>
      <c r="D30" s="5"/>
      <c r="E30" s="5"/>
      <c r="F30" s="30" t="str">
        <f t="shared" si="0"/>
        <v/>
      </c>
      <c r="G30" s="108"/>
      <c r="H30" s="109"/>
    </row>
    <row r="31" spans="2:10" ht="18.75" customHeight="1">
      <c r="B31" s="4">
        <v>23</v>
      </c>
      <c r="C31" s="27"/>
      <c r="D31" s="5"/>
      <c r="E31" s="5"/>
      <c r="F31" s="30" t="str">
        <f t="shared" si="0"/>
        <v/>
      </c>
      <c r="G31" s="108"/>
      <c r="H31" s="109"/>
    </row>
    <row r="32" spans="2:10" ht="18.75" customHeight="1">
      <c r="B32" s="4">
        <v>24</v>
      </c>
      <c r="C32" s="27"/>
      <c r="D32" s="5"/>
      <c r="E32" s="5"/>
      <c r="F32" s="30" t="str">
        <f t="shared" si="0"/>
        <v/>
      </c>
      <c r="G32" s="108"/>
      <c r="H32" s="109"/>
    </row>
    <row r="33" spans="2:8" ht="18.75" customHeight="1">
      <c r="B33" s="4">
        <v>25</v>
      </c>
      <c r="C33" s="27"/>
      <c r="D33" s="5"/>
      <c r="E33" s="5"/>
      <c r="F33" s="30" t="str">
        <f t="shared" si="0"/>
        <v/>
      </c>
      <c r="G33" s="108"/>
      <c r="H33" s="109"/>
    </row>
    <row r="34" spans="2:8" ht="18.75" customHeight="1">
      <c r="B34" s="4">
        <v>26</v>
      </c>
      <c r="C34" s="27"/>
      <c r="D34" s="5"/>
      <c r="E34" s="5"/>
      <c r="F34" s="30" t="str">
        <f t="shared" si="0"/>
        <v/>
      </c>
      <c r="G34" s="108"/>
      <c r="H34" s="109"/>
    </row>
    <row r="35" spans="2:8" ht="18.75" customHeight="1">
      <c r="B35" s="4">
        <v>27</v>
      </c>
      <c r="C35" s="27"/>
      <c r="D35" s="5"/>
      <c r="E35" s="5"/>
      <c r="F35" s="30" t="str">
        <f t="shared" si="0"/>
        <v/>
      </c>
      <c r="G35" s="108"/>
      <c r="H35" s="109"/>
    </row>
    <row r="36" spans="2:8" ht="18.75" customHeight="1">
      <c r="B36" s="4">
        <v>28</v>
      </c>
      <c r="C36" s="27"/>
      <c r="D36" s="5"/>
      <c r="E36" s="5"/>
      <c r="F36" s="30" t="str">
        <f t="shared" si="0"/>
        <v/>
      </c>
      <c r="G36" s="108"/>
      <c r="H36" s="109"/>
    </row>
    <row r="37" spans="2:8" ht="18.75" customHeight="1">
      <c r="B37" s="4">
        <v>29</v>
      </c>
      <c r="C37" s="27"/>
      <c r="D37" s="5"/>
      <c r="E37" s="5"/>
      <c r="F37" s="30" t="str">
        <f t="shared" si="0"/>
        <v/>
      </c>
      <c r="G37" s="108"/>
      <c r="H37" s="109"/>
    </row>
    <row r="38" spans="2:8" ht="18.75" customHeight="1">
      <c r="B38" s="4">
        <v>30</v>
      </c>
      <c r="C38" s="27"/>
      <c r="D38" s="5"/>
      <c r="E38" s="5"/>
      <c r="F38" s="30" t="str">
        <f t="shared" si="0"/>
        <v/>
      </c>
      <c r="G38" s="108"/>
      <c r="H38" s="109"/>
    </row>
    <row r="39" spans="2:8" ht="18.75" customHeight="1">
      <c r="B39" s="6">
        <v>31</v>
      </c>
      <c r="C39" s="28"/>
      <c r="D39" s="7"/>
      <c r="E39" s="7"/>
      <c r="F39" s="31" t="str">
        <f t="shared" si="0"/>
        <v/>
      </c>
      <c r="G39" s="138"/>
      <c r="H39" s="139"/>
    </row>
    <row r="40" spans="2:8" ht="18.75" customHeight="1">
      <c r="B40" s="116" t="s">
        <v>28</v>
      </c>
      <c r="C40" s="132"/>
      <c r="D40" s="132"/>
      <c r="E40" s="132"/>
      <c r="F40" s="32">
        <f>ROUNDDOWN(SUM(F9:F39),0)</f>
        <v>0</v>
      </c>
      <c r="G40" s="23"/>
      <c r="H40" s="20"/>
    </row>
    <row r="41" spans="2:8" ht="18.75" customHeight="1">
      <c r="B41" s="118"/>
      <c r="C41" s="133"/>
      <c r="D41" s="133"/>
      <c r="E41" s="133"/>
      <c r="F41" s="10" t="s">
        <v>23</v>
      </c>
      <c r="G41" s="21"/>
      <c r="H41" s="22"/>
    </row>
    <row r="42" spans="2:8">
      <c r="E42" s="24" t="s">
        <v>21</v>
      </c>
      <c r="F42" s="25">
        <f>SUM(F9:F39)</f>
        <v>0</v>
      </c>
      <c r="G42" s="19" t="s">
        <v>22</v>
      </c>
    </row>
  </sheetData>
  <mergeCells count="47">
    <mergeCell ref="B4:C4"/>
    <mergeCell ref="D5:H5"/>
    <mergeCell ref="G39:H39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26:H26"/>
    <mergeCell ref="G15:H15"/>
    <mergeCell ref="B40:B41"/>
    <mergeCell ref="C40:C41"/>
    <mergeCell ref="D40:D41"/>
    <mergeCell ref="E40:E41"/>
    <mergeCell ref="G38:H38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14:H14"/>
    <mergeCell ref="B2:H2"/>
    <mergeCell ref="B3:H3"/>
    <mergeCell ref="B6:B8"/>
    <mergeCell ref="C6:F6"/>
    <mergeCell ref="G6:H6"/>
    <mergeCell ref="C7:E7"/>
    <mergeCell ref="F7:F8"/>
    <mergeCell ref="G7:H8"/>
    <mergeCell ref="G9:H9"/>
    <mergeCell ref="G10:H10"/>
    <mergeCell ref="G11:H11"/>
    <mergeCell ref="G12:H12"/>
    <mergeCell ref="G13:H13"/>
    <mergeCell ref="D4:H4"/>
    <mergeCell ref="B5:C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6"/>
  <sheetViews>
    <sheetView topLeftCell="A4" workbookViewId="0">
      <selection activeCell="K19" sqref="K19"/>
    </sheetView>
  </sheetViews>
  <sheetFormatPr defaultRowHeight="14.25"/>
  <cols>
    <col min="1" max="1" width="8.25" style="1" customWidth="1"/>
    <col min="2" max="2" width="6.875" style="1" customWidth="1"/>
    <col min="3" max="3" width="4.125" style="1" customWidth="1"/>
    <col min="4" max="6" width="6.25" style="1" customWidth="1"/>
    <col min="7" max="7" width="8.625" style="1" customWidth="1"/>
    <col min="8" max="8" width="9.5" style="1" customWidth="1"/>
    <col min="9" max="9" width="8.25" style="1" customWidth="1"/>
    <col min="10" max="10" width="13" style="1" customWidth="1"/>
    <col min="11" max="11" width="22.25" style="1" customWidth="1"/>
    <col min="12" max="16384" width="9" style="1"/>
  </cols>
  <sheetData>
    <row r="1" spans="2:11" ht="24.75" customHeight="1">
      <c r="B1" s="50" t="s">
        <v>44</v>
      </c>
      <c r="C1" s="50"/>
    </row>
    <row r="2" spans="2:11" ht="33" customHeight="1">
      <c r="B2" s="151" t="s">
        <v>46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2:11" ht="25.5" customHeight="1">
      <c r="B3" s="45"/>
      <c r="C3" s="45"/>
      <c r="D3" s="45"/>
      <c r="E3" s="45"/>
      <c r="F3" s="45"/>
      <c r="G3" s="43" t="s">
        <v>31</v>
      </c>
      <c r="H3" s="154"/>
      <c r="I3" s="154"/>
      <c r="J3" s="154"/>
      <c r="K3" s="154"/>
    </row>
    <row r="4" spans="2:11" ht="26.25" customHeight="1">
      <c r="C4" s="45"/>
      <c r="D4" s="45"/>
      <c r="E4" s="45"/>
      <c r="F4" s="45"/>
      <c r="G4" s="44" t="s">
        <v>85</v>
      </c>
      <c r="H4" s="155"/>
      <c r="I4" s="155"/>
    </row>
    <row r="5" spans="2:11" ht="18.75" customHeight="1">
      <c r="B5" s="16"/>
      <c r="C5" s="45" t="s">
        <v>39</v>
      </c>
      <c r="D5" s="42"/>
      <c r="E5" s="45" t="s">
        <v>40</v>
      </c>
      <c r="F5" s="45"/>
    </row>
    <row r="6" spans="2:11" ht="18.75" customHeight="1">
      <c r="J6" s="65" t="s">
        <v>57</v>
      </c>
      <c r="K6" s="59"/>
    </row>
    <row r="7" spans="2:11" ht="22.5" customHeight="1">
      <c r="B7" s="116" t="s">
        <v>0</v>
      </c>
      <c r="C7" s="146" t="s">
        <v>32</v>
      </c>
      <c r="D7" s="152" t="s">
        <v>15</v>
      </c>
      <c r="E7" s="153"/>
      <c r="F7" s="153"/>
      <c r="G7" s="46" t="s">
        <v>17</v>
      </c>
      <c r="H7" s="46" t="s">
        <v>41</v>
      </c>
      <c r="I7" s="46" t="s">
        <v>18</v>
      </c>
      <c r="J7" s="46" t="s">
        <v>37</v>
      </c>
      <c r="K7" s="149" t="s">
        <v>34</v>
      </c>
    </row>
    <row r="8" spans="2:11" ht="22.5" customHeight="1">
      <c r="B8" s="118"/>
      <c r="C8" s="146"/>
      <c r="D8" s="37" t="s">
        <v>16</v>
      </c>
      <c r="E8" s="37" t="s">
        <v>16</v>
      </c>
      <c r="F8" s="37" t="s">
        <v>16</v>
      </c>
      <c r="G8" s="47" t="s">
        <v>33</v>
      </c>
      <c r="H8" s="60" t="s">
        <v>42</v>
      </c>
      <c r="I8" s="48" t="s">
        <v>43</v>
      </c>
      <c r="J8" s="47"/>
      <c r="K8" s="149"/>
    </row>
    <row r="9" spans="2:11" ht="33" customHeight="1">
      <c r="B9" s="51">
        <v>44713</v>
      </c>
      <c r="C9" s="52" t="str">
        <f>TEXT(B9,"aaa")</f>
        <v>水</v>
      </c>
      <c r="D9" s="58"/>
      <c r="E9" s="58"/>
      <c r="F9" s="58"/>
      <c r="G9" s="53" t="str">
        <f t="shared" ref="G9:G19" si="0">IF(SUM(D9:F9)=0,"",ROUNDDOWN(AVERAGE(D9:F9),1))</f>
        <v/>
      </c>
      <c r="H9" s="54" t="str">
        <f t="shared" ref="H9:H19" si="1">IF(G9="","",ROUNDDOWN(1.4*POWER(G9/100,2.5)*1000*60,1))</f>
        <v/>
      </c>
      <c r="I9" s="40"/>
      <c r="J9" s="56">
        <f>IF(I9=0,0,ROUNDDOWN(H9*I9*60/1000,1))</f>
        <v>0</v>
      </c>
      <c r="K9" s="49"/>
    </row>
    <row r="10" spans="2:11" ht="33" customHeight="1">
      <c r="B10" s="83">
        <f>B9+1</f>
        <v>44714</v>
      </c>
      <c r="C10" s="52" t="str">
        <f>TEXT(B10,"aaa")</f>
        <v>木</v>
      </c>
      <c r="D10" s="58"/>
      <c r="E10" s="58"/>
      <c r="F10" s="58"/>
      <c r="G10" s="53" t="str">
        <f t="shared" si="0"/>
        <v/>
      </c>
      <c r="H10" s="54" t="str">
        <f t="shared" si="1"/>
        <v/>
      </c>
      <c r="I10" s="40"/>
      <c r="J10" s="56">
        <f>IF(I10=0,0,ROUNDDOWN(H10*I10*60/1000,1))</f>
        <v>0</v>
      </c>
      <c r="K10" s="49"/>
    </row>
    <row r="11" spans="2:11" ht="33" customHeight="1">
      <c r="B11" s="83">
        <f t="shared" ref="B11:B19" si="2">B10+1</f>
        <v>44715</v>
      </c>
      <c r="C11" s="52" t="str">
        <f>TEXT(B11,"aaa")</f>
        <v>金</v>
      </c>
      <c r="D11" s="58"/>
      <c r="E11" s="58"/>
      <c r="F11" s="58"/>
      <c r="G11" s="53" t="str">
        <f t="shared" si="0"/>
        <v/>
      </c>
      <c r="H11" s="54" t="str">
        <f t="shared" si="1"/>
        <v/>
      </c>
      <c r="I11" s="40"/>
      <c r="J11" s="56">
        <f>IF(I11=0,0,ROUNDDOWN(H11*I11*60/1000,1))</f>
        <v>0</v>
      </c>
      <c r="K11" s="49"/>
    </row>
    <row r="12" spans="2:11" ht="33" customHeight="1">
      <c r="B12" s="83">
        <f t="shared" si="2"/>
        <v>44716</v>
      </c>
      <c r="C12" s="52" t="str">
        <f>TEXT(B12,"aaa")</f>
        <v>土</v>
      </c>
      <c r="D12" s="58"/>
      <c r="E12" s="58"/>
      <c r="F12" s="58"/>
      <c r="G12" s="53" t="str">
        <f t="shared" si="0"/>
        <v/>
      </c>
      <c r="H12" s="54" t="str">
        <f t="shared" si="1"/>
        <v/>
      </c>
      <c r="I12" s="40"/>
      <c r="J12" s="56">
        <f>IF(I12=0,0,ROUNDDOWN(H12*I12*60/1000,1))</f>
        <v>0</v>
      </c>
      <c r="K12" s="49"/>
    </row>
    <row r="13" spans="2:11" ht="33" customHeight="1">
      <c r="B13" s="83">
        <f t="shared" si="2"/>
        <v>44717</v>
      </c>
      <c r="C13" s="52" t="str">
        <f t="shared" ref="C13:C19" si="3">TEXT(B13,"aaa")</f>
        <v>日</v>
      </c>
      <c r="D13" s="58"/>
      <c r="E13" s="58"/>
      <c r="F13" s="58"/>
      <c r="G13" s="53" t="str">
        <f t="shared" si="0"/>
        <v/>
      </c>
      <c r="H13" s="54" t="str">
        <f t="shared" si="1"/>
        <v/>
      </c>
      <c r="I13" s="40"/>
      <c r="J13" s="56">
        <f t="shared" ref="J13:J19" si="4">IF(I13=0,0,ROUNDDOWN(H13*I13*60/1000,1))</f>
        <v>0</v>
      </c>
      <c r="K13" s="49"/>
    </row>
    <row r="14" spans="2:11" ht="33" customHeight="1">
      <c r="B14" s="83">
        <f t="shared" si="2"/>
        <v>44718</v>
      </c>
      <c r="C14" s="52" t="str">
        <f t="shared" si="3"/>
        <v>月</v>
      </c>
      <c r="D14" s="58"/>
      <c r="E14" s="58"/>
      <c r="F14" s="58"/>
      <c r="G14" s="53" t="str">
        <f t="shared" si="0"/>
        <v/>
      </c>
      <c r="H14" s="54" t="str">
        <f t="shared" si="1"/>
        <v/>
      </c>
      <c r="I14" s="40"/>
      <c r="J14" s="56">
        <f t="shared" si="4"/>
        <v>0</v>
      </c>
      <c r="K14" s="49"/>
    </row>
    <row r="15" spans="2:11" ht="33" customHeight="1">
      <c r="B15" s="83">
        <f t="shared" si="2"/>
        <v>44719</v>
      </c>
      <c r="C15" s="52" t="str">
        <f t="shared" si="3"/>
        <v>火</v>
      </c>
      <c r="D15" s="58"/>
      <c r="E15" s="58"/>
      <c r="F15" s="58"/>
      <c r="G15" s="53" t="str">
        <f t="shared" si="0"/>
        <v/>
      </c>
      <c r="H15" s="54" t="str">
        <f t="shared" si="1"/>
        <v/>
      </c>
      <c r="I15" s="40"/>
      <c r="J15" s="56">
        <f t="shared" si="4"/>
        <v>0</v>
      </c>
      <c r="K15" s="49"/>
    </row>
    <row r="16" spans="2:11" ht="33" customHeight="1">
      <c r="B16" s="83">
        <f t="shared" si="2"/>
        <v>44720</v>
      </c>
      <c r="C16" s="52" t="str">
        <f t="shared" si="3"/>
        <v>水</v>
      </c>
      <c r="D16" s="58"/>
      <c r="E16" s="58"/>
      <c r="F16" s="58"/>
      <c r="G16" s="53" t="str">
        <f t="shared" si="0"/>
        <v/>
      </c>
      <c r="H16" s="54" t="str">
        <f t="shared" si="1"/>
        <v/>
      </c>
      <c r="I16" s="40"/>
      <c r="J16" s="56">
        <f t="shared" si="4"/>
        <v>0</v>
      </c>
      <c r="K16" s="49"/>
    </row>
    <row r="17" spans="2:11" ht="33" customHeight="1">
      <c r="B17" s="83">
        <f t="shared" si="2"/>
        <v>44721</v>
      </c>
      <c r="C17" s="52" t="str">
        <f t="shared" si="3"/>
        <v>木</v>
      </c>
      <c r="D17" s="58"/>
      <c r="E17" s="58"/>
      <c r="F17" s="58"/>
      <c r="G17" s="53" t="str">
        <f t="shared" si="0"/>
        <v/>
      </c>
      <c r="H17" s="54" t="str">
        <f t="shared" si="1"/>
        <v/>
      </c>
      <c r="I17" s="40"/>
      <c r="J17" s="56">
        <f t="shared" si="4"/>
        <v>0</v>
      </c>
      <c r="K17" s="49"/>
    </row>
    <row r="18" spans="2:11" ht="33" customHeight="1">
      <c r="B18" s="83">
        <f t="shared" si="2"/>
        <v>44722</v>
      </c>
      <c r="C18" s="52" t="str">
        <f t="shared" si="3"/>
        <v>金</v>
      </c>
      <c r="D18" s="58"/>
      <c r="E18" s="58"/>
      <c r="F18" s="58"/>
      <c r="G18" s="53" t="str">
        <f t="shared" si="0"/>
        <v/>
      </c>
      <c r="H18" s="54" t="str">
        <f t="shared" si="1"/>
        <v/>
      </c>
      <c r="I18" s="40"/>
      <c r="J18" s="56">
        <f t="shared" si="4"/>
        <v>0</v>
      </c>
      <c r="K18" s="49"/>
    </row>
    <row r="19" spans="2:11" ht="33" customHeight="1">
      <c r="B19" s="83">
        <f t="shared" si="2"/>
        <v>44723</v>
      </c>
      <c r="C19" s="52" t="str">
        <f t="shared" si="3"/>
        <v>土</v>
      </c>
      <c r="D19" s="58"/>
      <c r="E19" s="58"/>
      <c r="F19" s="58"/>
      <c r="G19" s="53" t="str">
        <f t="shared" si="0"/>
        <v/>
      </c>
      <c r="H19" s="54" t="str">
        <f t="shared" si="1"/>
        <v/>
      </c>
      <c r="I19" s="40"/>
      <c r="J19" s="56">
        <f t="shared" si="4"/>
        <v>0</v>
      </c>
      <c r="K19" s="49"/>
    </row>
    <row r="20" spans="2:11" ht="30.75" customHeight="1">
      <c r="B20" s="149" t="s">
        <v>35</v>
      </c>
      <c r="C20" s="149"/>
      <c r="D20" s="149"/>
      <c r="E20" s="149"/>
      <c r="F20" s="149"/>
      <c r="G20" s="149"/>
      <c r="H20" s="149"/>
      <c r="I20" s="149"/>
      <c r="J20" s="41" t="str">
        <f>IF(SUM(J9:J19)=0,"",SUM(J9:J19))</f>
        <v/>
      </c>
      <c r="K20" s="147"/>
    </row>
    <row r="21" spans="2:11" ht="30.75" customHeight="1">
      <c r="B21" s="149" t="s">
        <v>38</v>
      </c>
      <c r="C21" s="149"/>
      <c r="D21" s="149"/>
      <c r="E21" s="149"/>
      <c r="F21" s="149"/>
      <c r="G21" s="149"/>
      <c r="H21" s="149"/>
      <c r="I21" s="149"/>
      <c r="J21" s="49"/>
      <c r="K21" s="148"/>
    </row>
    <row r="22" spans="2:11" ht="21" customHeight="1">
      <c r="B22" s="36"/>
      <c r="C22" s="36"/>
      <c r="D22" s="36"/>
      <c r="E22" s="36"/>
      <c r="F22" s="36"/>
      <c r="G22" s="38"/>
      <c r="H22" s="36"/>
      <c r="I22" s="36"/>
      <c r="J22" s="39"/>
    </row>
    <row r="23" spans="2:11" ht="21" customHeight="1">
      <c r="B23" s="119" t="s">
        <v>36</v>
      </c>
      <c r="C23" s="120"/>
      <c r="D23" s="120"/>
      <c r="E23" s="120"/>
      <c r="F23" s="120"/>
      <c r="G23" s="120"/>
      <c r="H23" s="120"/>
      <c r="I23" s="120"/>
      <c r="J23" s="120"/>
      <c r="K23" s="121"/>
    </row>
    <row r="24" spans="2:11" ht="21" customHeight="1">
      <c r="B24" s="150" t="s">
        <v>61</v>
      </c>
      <c r="C24" s="140"/>
      <c r="D24" s="140"/>
      <c r="E24" s="140"/>
      <c r="F24" s="140"/>
      <c r="G24" s="140"/>
      <c r="H24" s="140"/>
      <c r="I24" s="140"/>
      <c r="J24" s="140"/>
      <c r="K24" s="141"/>
    </row>
    <row r="25" spans="2:11" ht="21" customHeight="1">
      <c r="B25" s="150" t="s">
        <v>62</v>
      </c>
      <c r="C25" s="140"/>
      <c r="D25" s="140"/>
      <c r="E25" s="140"/>
      <c r="F25" s="140"/>
      <c r="G25" s="140"/>
      <c r="H25" s="140"/>
      <c r="I25" s="140"/>
      <c r="J25" s="140"/>
      <c r="K25" s="141"/>
    </row>
    <row r="26" spans="2:11" ht="21" customHeight="1">
      <c r="B26" s="124"/>
      <c r="C26" s="145"/>
      <c r="D26" s="145"/>
      <c r="E26" s="145"/>
      <c r="F26" s="145"/>
      <c r="G26" s="145"/>
      <c r="H26" s="145"/>
      <c r="I26" s="145"/>
      <c r="J26" s="145"/>
      <c r="K26" s="125"/>
    </row>
    <row r="27" spans="2:11" ht="21" customHeight="1">
      <c r="B27" s="150"/>
      <c r="C27" s="140"/>
      <c r="D27" s="140"/>
      <c r="E27" s="140"/>
      <c r="F27" s="140"/>
      <c r="G27" s="140"/>
      <c r="H27" s="140"/>
      <c r="I27" s="140"/>
      <c r="J27" s="140"/>
      <c r="K27" s="141"/>
    </row>
    <row r="28" spans="2:11" ht="21" customHeight="1">
      <c r="B28" s="144"/>
      <c r="C28" s="128"/>
      <c r="D28" s="128"/>
      <c r="E28" s="128"/>
      <c r="F28" s="128"/>
      <c r="G28" s="128"/>
      <c r="H28" s="128"/>
      <c r="I28" s="128"/>
      <c r="J28" s="128"/>
      <c r="K28" s="129"/>
    </row>
    <row r="29" spans="2:11" ht="21" customHeight="1">
      <c r="B29" s="124"/>
      <c r="C29" s="145"/>
      <c r="D29" s="145"/>
      <c r="E29" s="145"/>
      <c r="F29" s="145"/>
      <c r="G29" s="145"/>
      <c r="H29" s="145"/>
      <c r="I29" s="145"/>
      <c r="J29" s="145"/>
      <c r="K29" s="125"/>
    </row>
    <row r="30" spans="2:11" ht="20.25" customHeight="1">
      <c r="B30" s="55" t="s">
        <v>58</v>
      </c>
      <c r="H30" s="18"/>
      <c r="I30" s="18"/>
      <c r="J30" s="18"/>
    </row>
    <row r="31" spans="2:11" ht="20.25" customHeight="1"/>
    <row r="32" spans="2:11" ht="20.25" customHeight="1"/>
    <row r="33" ht="20.25" customHeight="1"/>
    <row r="34" ht="20.25" customHeight="1"/>
    <row r="35" ht="20.25" customHeight="1"/>
    <row r="36" ht="20.25" customHeight="1"/>
  </sheetData>
  <mergeCells count="17">
    <mergeCell ref="B2:K2"/>
    <mergeCell ref="B7:B8"/>
    <mergeCell ref="D7:F7"/>
    <mergeCell ref="K7:K8"/>
    <mergeCell ref="H3:K3"/>
    <mergeCell ref="H4:I4"/>
    <mergeCell ref="B28:K28"/>
    <mergeCell ref="B29:K29"/>
    <mergeCell ref="C7:C8"/>
    <mergeCell ref="K20:K21"/>
    <mergeCell ref="B20:I20"/>
    <mergeCell ref="B21:I21"/>
    <mergeCell ref="B23:K23"/>
    <mergeCell ref="B24:K24"/>
    <mergeCell ref="B25:K25"/>
    <mergeCell ref="B26:K26"/>
    <mergeCell ref="B27:K27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7"/>
  <sheetViews>
    <sheetView workbookViewId="0">
      <selection activeCell="J11" sqref="J11:J12"/>
    </sheetView>
  </sheetViews>
  <sheetFormatPr defaultRowHeight="14.25"/>
  <cols>
    <col min="1" max="1" width="3.375" style="1" customWidth="1"/>
    <col min="2" max="2" width="3.5" style="1" customWidth="1"/>
    <col min="3" max="3" width="6.125" style="1" customWidth="1"/>
    <col min="4" max="6" width="9.25" style="1" customWidth="1"/>
    <col min="7" max="7" width="3.5" style="1" customWidth="1"/>
    <col min="8" max="8" width="8.125" style="1" customWidth="1"/>
    <col min="9" max="10" width="11.5" style="1" customWidth="1"/>
    <col min="11" max="11" width="13.125" style="1" customWidth="1"/>
    <col min="12" max="16384" width="9" style="1"/>
  </cols>
  <sheetData>
    <row r="1" spans="2:11">
      <c r="B1" s="1" t="s">
        <v>45</v>
      </c>
    </row>
    <row r="2" spans="2:11" ht="29.25" customHeight="1">
      <c r="B2" s="164" t="s">
        <v>30</v>
      </c>
      <c r="C2" s="164"/>
      <c r="D2" s="164"/>
      <c r="E2" s="164"/>
      <c r="F2" s="164"/>
      <c r="G2" s="164"/>
      <c r="H2" s="164"/>
      <c r="I2" s="164"/>
      <c r="J2" s="164"/>
      <c r="K2" s="164"/>
    </row>
    <row r="4" spans="2:11" ht="24.75" customHeight="1">
      <c r="B4" s="145" t="s">
        <v>31</v>
      </c>
      <c r="C4" s="145"/>
      <c r="D4" s="142"/>
      <c r="E4" s="142"/>
      <c r="F4" s="142"/>
      <c r="G4" s="142"/>
      <c r="H4" s="142"/>
      <c r="I4" s="142"/>
      <c r="J4" s="142"/>
      <c r="K4" s="142"/>
    </row>
    <row r="5" spans="2:11" ht="26.25" customHeight="1">
      <c r="I5" s="67" t="s">
        <v>85</v>
      </c>
      <c r="J5" s="169"/>
      <c r="K5" s="169"/>
    </row>
    <row r="6" spans="2:11" ht="17.25" customHeight="1">
      <c r="C6" s="166" t="s">
        <v>49</v>
      </c>
      <c r="D6" s="166"/>
      <c r="E6" s="80" t="s">
        <v>50</v>
      </c>
      <c r="I6" s="78"/>
      <c r="J6" s="18"/>
      <c r="K6" s="18"/>
    </row>
    <row r="7" spans="2:11" ht="28.5" customHeight="1">
      <c r="B7" s="76"/>
      <c r="C7" s="167"/>
      <c r="D7" s="168"/>
      <c r="E7" s="84" t="str">
        <f>IF(C7="","","（"&amp;TEXT(C7,"aaa")&amp;"）")</f>
        <v/>
      </c>
      <c r="F7" s="77"/>
      <c r="G7" s="75"/>
      <c r="H7" s="75"/>
    </row>
    <row r="8" spans="2:11" ht="33" customHeight="1">
      <c r="B8" s="11"/>
      <c r="C8" s="33"/>
      <c r="D8" s="11"/>
      <c r="E8" s="33"/>
      <c r="F8" s="11"/>
    </row>
    <row r="9" spans="2:11" ht="20.25" customHeight="1">
      <c r="B9" s="122" t="s">
        <v>14</v>
      </c>
      <c r="C9" s="123"/>
      <c r="D9" s="119" t="s">
        <v>47</v>
      </c>
      <c r="E9" s="120"/>
      <c r="F9" s="120"/>
      <c r="G9" s="122" t="s">
        <v>17</v>
      </c>
      <c r="H9" s="165"/>
      <c r="I9" s="63" t="s">
        <v>41</v>
      </c>
      <c r="J9" s="63" t="s">
        <v>18</v>
      </c>
      <c r="K9" s="61" t="s">
        <v>19</v>
      </c>
    </row>
    <row r="10" spans="2:11" ht="25.5" customHeight="1">
      <c r="B10" s="124"/>
      <c r="C10" s="125"/>
      <c r="D10" s="66" t="s">
        <v>16</v>
      </c>
      <c r="E10" s="66" t="s">
        <v>16</v>
      </c>
      <c r="F10" s="66" t="s">
        <v>16</v>
      </c>
      <c r="G10" s="124"/>
      <c r="H10" s="145"/>
      <c r="I10" s="81" t="s">
        <v>55</v>
      </c>
      <c r="J10" s="82" t="s">
        <v>54</v>
      </c>
      <c r="K10" s="62"/>
    </row>
    <row r="11" spans="2:11" ht="20.25" customHeight="1">
      <c r="B11" s="122" t="s">
        <v>8</v>
      </c>
      <c r="C11" s="123"/>
      <c r="D11" s="122"/>
      <c r="E11" s="122"/>
      <c r="F11" s="122"/>
      <c r="G11" s="158" t="str">
        <f>IF(SUM(D11:D13)=0,"",ROUNDDOWN(AVERAGE(D11:F11),1))</f>
        <v/>
      </c>
      <c r="H11" s="159"/>
      <c r="I11" s="162" t="str">
        <f>IF(G11="","",ROUNDDOWN(1.4*POWER(G11/100,2.5)*1000*60,1))</f>
        <v/>
      </c>
      <c r="J11" s="162" t="str">
        <f>IF(K29="","",K29)</f>
        <v/>
      </c>
      <c r="K11" s="176" t="str">
        <f>IF(AND(I11="",J11=""),"",ROUNDDOWN(I11*J11*60/1000,2))</f>
        <v/>
      </c>
    </row>
    <row r="12" spans="2:11" ht="20.25" customHeight="1">
      <c r="B12" s="124"/>
      <c r="C12" s="125"/>
      <c r="D12" s="124"/>
      <c r="E12" s="124"/>
      <c r="F12" s="124"/>
      <c r="G12" s="160"/>
      <c r="H12" s="161"/>
      <c r="I12" s="163"/>
      <c r="J12" s="163"/>
      <c r="K12" s="177"/>
    </row>
    <row r="13" spans="2:11" ht="20.25" customHeight="1">
      <c r="B13" s="122" t="s">
        <v>9</v>
      </c>
      <c r="C13" s="123"/>
      <c r="D13" s="122"/>
      <c r="E13" s="122"/>
      <c r="F13" s="122"/>
      <c r="G13" s="170"/>
      <c r="H13" s="171"/>
      <c r="I13" s="122"/>
      <c r="J13" s="116"/>
      <c r="K13" s="174"/>
    </row>
    <row r="14" spans="2:11" ht="20.25" customHeight="1">
      <c r="B14" s="124"/>
      <c r="C14" s="125"/>
      <c r="D14" s="124"/>
      <c r="E14" s="124"/>
      <c r="F14" s="124"/>
      <c r="G14" s="172"/>
      <c r="H14" s="173"/>
      <c r="I14" s="124"/>
      <c r="J14" s="118"/>
      <c r="K14" s="175"/>
    </row>
    <row r="15" spans="2:11" ht="20.25" customHeight="1">
      <c r="B15" s="122" t="s">
        <v>10</v>
      </c>
      <c r="C15" s="123"/>
      <c r="D15" s="122"/>
      <c r="E15" s="122"/>
      <c r="F15" s="122"/>
      <c r="G15" s="170"/>
      <c r="H15" s="171"/>
      <c r="I15" s="122"/>
      <c r="J15" s="116"/>
      <c r="K15" s="174"/>
    </row>
    <row r="16" spans="2:11" ht="20.25" customHeight="1">
      <c r="B16" s="124"/>
      <c r="C16" s="125"/>
      <c r="D16" s="124"/>
      <c r="E16" s="124"/>
      <c r="F16" s="124"/>
      <c r="G16" s="172"/>
      <c r="H16" s="173"/>
      <c r="I16" s="124"/>
      <c r="J16" s="118"/>
      <c r="K16" s="175"/>
    </row>
    <row r="17" spans="2:11" ht="28.5" customHeight="1">
      <c r="B17" s="9"/>
      <c r="C17" s="9"/>
      <c r="D17" s="9"/>
      <c r="E17" s="9"/>
      <c r="F17" s="9"/>
      <c r="G17" s="9"/>
      <c r="H17" s="13"/>
      <c r="I17" s="9"/>
      <c r="J17" s="85" t="str">
        <f>IF(AND(K11="",K13="",K15=""),"",ROUNDDOWN(K11+K13+K15,1))</f>
        <v/>
      </c>
      <c r="K17" s="14"/>
    </row>
    <row r="18" spans="2:11" ht="29.25" customHeight="1">
      <c r="B18" s="18"/>
      <c r="C18" s="18"/>
      <c r="D18" s="18"/>
      <c r="E18" s="18"/>
      <c r="F18" s="18"/>
      <c r="G18" s="18"/>
      <c r="H18" s="15"/>
      <c r="I18" s="16"/>
      <c r="J18" s="16"/>
      <c r="K18" s="17"/>
    </row>
    <row r="19" spans="2:11" ht="20.25" customHeight="1">
      <c r="C19" s="1" t="s">
        <v>13</v>
      </c>
      <c r="H19" s="16"/>
      <c r="I19" s="16"/>
      <c r="J19" s="16"/>
      <c r="K19" s="16"/>
    </row>
    <row r="20" spans="2:11" ht="20.25" customHeight="1">
      <c r="B20" s="178"/>
      <c r="C20" s="179"/>
      <c r="D20" s="179"/>
      <c r="E20" s="179"/>
      <c r="F20" s="179"/>
      <c r="G20" s="179"/>
      <c r="H20" s="179"/>
      <c r="I20" s="179"/>
      <c r="J20" s="179"/>
      <c r="K20" s="180"/>
    </row>
    <row r="21" spans="2:11" ht="20.25" customHeight="1">
      <c r="B21" s="15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2:11" ht="20.25" customHeight="1">
      <c r="B22" s="15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2:11" ht="20.25" customHeight="1">
      <c r="B23" s="150"/>
      <c r="C23" s="140"/>
      <c r="D23" s="140"/>
      <c r="E23" s="140"/>
      <c r="F23" s="140"/>
      <c r="G23" s="140"/>
      <c r="H23" s="140"/>
      <c r="I23" s="140"/>
      <c r="J23" s="140"/>
      <c r="K23" s="141"/>
    </row>
    <row r="24" spans="2:11" ht="20.25" customHeight="1">
      <c r="B24" s="150"/>
      <c r="C24" s="140"/>
      <c r="D24" s="140"/>
      <c r="E24" s="140"/>
      <c r="F24" s="140"/>
      <c r="G24" s="140"/>
      <c r="H24" s="140"/>
      <c r="I24" s="140"/>
      <c r="J24" s="140"/>
      <c r="K24" s="141"/>
    </row>
    <row r="25" spans="2:11" ht="20.25" customHeight="1">
      <c r="B25" s="181"/>
      <c r="C25" s="142"/>
      <c r="D25" s="142"/>
      <c r="E25" s="142"/>
      <c r="F25" s="142"/>
      <c r="G25" s="142"/>
      <c r="H25" s="142"/>
      <c r="I25" s="142"/>
      <c r="J25" s="142"/>
      <c r="K25" s="143"/>
    </row>
    <row r="26" spans="2:11" ht="20.25" customHeight="1"/>
    <row r="27" spans="2:11" ht="20.25" customHeight="1">
      <c r="C27" s="1" t="s">
        <v>12</v>
      </c>
      <c r="E27" s="16"/>
      <c r="F27" s="16"/>
      <c r="G27" s="16"/>
      <c r="H27" s="16"/>
      <c r="I27" s="16"/>
      <c r="J27" s="16"/>
    </row>
    <row r="28" spans="2:11" ht="20.25" customHeight="1">
      <c r="B28" s="156" t="s">
        <v>7</v>
      </c>
      <c r="C28" s="157"/>
      <c r="D28" s="64" t="s">
        <v>48</v>
      </c>
      <c r="E28" s="12" t="s">
        <v>52</v>
      </c>
      <c r="F28" s="120" t="s">
        <v>53</v>
      </c>
      <c r="G28" s="120"/>
      <c r="H28" s="120"/>
      <c r="I28" s="120"/>
      <c r="J28" s="120"/>
      <c r="K28" s="79" t="s">
        <v>51</v>
      </c>
    </row>
    <row r="29" spans="2:11" ht="20.25" customHeight="1">
      <c r="B29" s="149" t="s">
        <v>8</v>
      </c>
      <c r="C29" s="149"/>
      <c r="D29" s="149"/>
      <c r="E29" s="18"/>
      <c r="F29" s="18"/>
      <c r="G29" s="18"/>
      <c r="H29" s="18"/>
      <c r="I29" s="18"/>
      <c r="J29" s="18"/>
      <c r="K29" s="116"/>
    </row>
    <row r="30" spans="2:11" ht="20.25" customHeight="1">
      <c r="B30" s="149"/>
      <c r="C30" s="149"/>
      <c r="D30" s="149"/>
      <c r="E30" s="18"/>
      <c r="F30" s="18"/>
      <c r="G30" s="16"/>
      <c r="H30" s="16"/>
      <c r="I30" s="16"/>
      <c r="J30" s="16"/>
      <c r="K30" s="118"/>
    </row>
    <row r="31" spans="2:11" ht="20.25" customHeight="1">
      <c r="B31" s="149" t="s">
        <v>9</v>
      </c>
      <c r="C31" s="149"/>
      <c r="D31" s="149"/>
      <c r="E31" s="9"/>
      <c r="F31" s="9"/>
      <c r="G31" s="9"/>
      <c r="H31" s="9"/>
      <c r="I31" s="9"/>
      <c r="J31" s="9"/>
      <c r="K31" s="116"/>
    </row>
    <row r="32" spans="2:11" ht="20.25" customHeight="1">
      <c r="B32" s="149"/>
      <c r="C32" s="149"/>
      <c r="D32" s="149"/>
      <c r="E32" s="16"/>
      <c r="F32" s="16"/>
      <c r="G32" s="16"/>
      <c r="H32" s="16"/>
      <c r="I32" s="16"/>
      <c r="J32" s="16"/>
      <c r="K32" s="118"/>
    </row>
    <row r="33" spans="2:11" ht="20.25" customHeight="1">
      <c r="B33" s="149" t="s">
        <v>24</v>
      </c>
      <c r="C33" s="149"/>
      <c r="D33" s="149"/>
      <c r="E33" s="9"/>
      <c r="F33" s="9"/>
      <c r="G33" s="9"/>
      <c r="H33" s="9"/>
      <c r="I33" s="9"/>
      <c r="J33" s="9"/>
      <c r="K33" s="116"/>
    </row>
    <row r="34" spans="2:11" ht="20.25" customHeight="1">
      <c r="B34" s="149"/>
      <c r="C34" s="149"/>
      <c r="D34" s="149"/>
      <c r="E34" s="16"/>
      <c r="F34" s="16"/>
      <c r="G34" s="16"/>
      <c r="H34" s="16"/>
      <c r="I34" s="16"/>
      <c r="J34" s="16"/>
      <c r="K34" s="118"/>
    </row>
    <row r="35" spans="2:11" ht="20.25" customHeight="1">
      <c r="B35" s="149" t="s">
        <v>11</v>
      </c>
      <c r="C35" s="149"/>
      <c r="D35" s="149"/>
      <c r="E35" s="9"/>
      <c r="F35" s="9"/>
      <c r="G35" s="9"/>
      <c r="H35" s="9"/>
      <c r="I35" s="9"/>
      <c r="J35" s="9"/>
      <c r="K35" s="116"/>
    </row>
    <row r="36" spans="2:11" ht="20.25" customHeight="1">
      <c r="B36" s="149"/>
      <c r="C36" s="149"/>
      <c r="D36" s="149"/>
      <c r="E36" s="16"/>
      <c r="F36" s="16"/>
      <c r="G36" s="16"/>
      <c r="H36" s="16"/>
      <c r="I36" s="16"/>
      <c r="J36" s="16"/>
      <c r="K36" s="118"/>
    </row>
    <row r="37" spans="2:11" ht="22.5" customHeight="1">
      <c r="C37" s="55" t="s">
        <v>58</v>
      </c>
    </row>
  </sheetData>
  <mergeCells count="54">
    <mergeCell ref="K33:K34"/>
    <mergeCell ref="K35:K36"/>
    <mergeCell ref="B23:K23"/>
    <mergeCell ref="B24:K24"/>
    <mergeCell ref="B25:K25"/>
    <mergeCell ref="K29:K30"/>
    <mergeCell ref="K31:K32"/>
    <mergeCell ref="F28:J28"/>
    <mergeCell ref="B33:C34"/>
    <mergeCell ref="B35:C36"/>
    <mergeCell ref="D33:D34"/>
    <mergeCell ref="D35:D36"/>
    <mergeCell ref="I15:I16"/>
    <mergeCell ref="J15:J16"/>
    <mergeCell ref="K15:K16"/>
    <mergeCell ref="B20:K20"/>
    <mergeCell ref="B21:K21"/>
    <mergeCell ref="B15:C16"/>
    <mergeCell ref="D15:D16"/>
    <mergeCell ref="E15:E16"/>
    <mergeCell ref="F15:F16"/>
    <mergeCell ref="G15:H16"/>
    <mergeCell ref="G13:H14"/>
    <mergeCell ref="I13:I14"/>
    <mergeCell ref="J13:J14"/>
    <mergeCell ref="K13:K14"/>
    <mergeCell ref="I11:I12"/>
    <mergeCell ref="K11:K12"/>
    <mergeCell ref="B2:K2"/>
    <mergeCell ref="G10:H10"/>
    <mergeCell ref="B9:C10"/>
    <mergeCell ref="D9:F9"/>
    <mergeCell ref="G9:H9"/>
    <mergeCell ref="C6:D6"/>
    <mergeCell ref="C7:D7"/>
    <mergeCell ref="B4:C4"/>
    <mergeCell ref="D4:K4"/>
    <mergeCell ref="J5:K5"/>
    <mergeCell ref="B22:K22"/>
    <mergeCell ref="B29:C30"/>
    <mergeCell ref="B31:C32"/>
    <mergeCell ref="B28:C28"/>
    <mergeCell ref="B11:C12"/>
    <mergeCell ref="D11:D12"/>
    <mergeCell ref="E11:E12"/>
    <mergeCell ref="F11:F12"/>
    <mergeCell ref="G11:H12"/>
    <mergeCell ref="J11:J12"/>
    <mergeCell ref="B13:C14"/>
    <mergeCell ref="D13:D14"/>
    <mergeCell ref="E13:E14"/>
    <mergeCell ref="F13:F14"/>
    <mergeCell ref="D29:D30"/>
    <mergeCell ref="D31:D3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O42"/>
  <sheetViews>
    <sheetView topLeftCell="A19" workbookViewId="0">
      <selection activeCell="J11" sqref="J11:J12"/>
    </sheetView>
  </sheetViews>
  <sheetFormatPr defaultRowHeight="14.25"/>
  <cols>
    <col min="1" max="1" width="3.125" style="1" customWidth="1"/>
    <col min="2" max="2" width="7.375" style="1" customWidth="1"/>
    <col min="3" max="8" width="12.75" style="1" customWidth="1"/>
    <col min="9" max="16384" width="9" style="1"/>
  </cols>
  <sheetData>
    <row r="1" spans="2:15" ht="20.25" customHeight="1">
      <c r="B1" s="1" t="s">
        <v>27</v>
      </c>
    </row>
    <row r="2" spans="2:15" ht="28.5" customHeight="1">
      <c r="B2" s="110" t="s">
        <v>29</v>
      </c>
      <c r="C2" s="111"/>
      <c r="D2" s="111"/>
      <c r="E2" s="111"/>
      <c r="F2" s="111"/>
      <c r="G2" s="111"/>
      <c r="H2" s="112"/>
    </row>
    <row r="3" spans="2:15" ht="18" customHeight="1">
      <c r="B3" s="113" t="s">
        <v>72</v>
      </c>
      <c r="C3" s="114"/>
      <c r="D3" s="114"/>
      <c r="E3" s="114"/>
      <c r="F3" s="114"/>
      <c r="G3" s="114"/>
      <c r="H3" s="115"/>
    </row>
    <row r="4" spans="2:15" ht="25.5" customHeight="1">
      <c r="B4" s="134" t="s">
        <v>60</v>
      </c>
      <c r="C4" s="135"/>
      <c r="D4" s="140" t="s">
        <v>86</v>
      </c>
      <c r="E4" s="140"/>
      <c r="F4" s="140"/>
      <c r="G4" s="140"/>
      <c r="H4" s="141"/>
      <c r="I4" s="71"/>
    </row>
    <row r="5" spans="2:15" ht="25.5" customHeight="1">
      <c r="B5" s="130" t="s">
        <v>59</v>
      </c>
      <c r="C5" s="131"/>
      <c r="D5" s="142" t="s">
        <v>87</v>
      </c>
      <c r="E5" s="142"/>
      <c r="F5" s="142"/>
      <c r="G5" s="142"/>
      <c r="H5" s="143"/>
    </row>
    <row r="6" spans="2:15" ht="18.75" customHeight="1">
      <c r="B6" s="116" t="s">
        <v>0</v>
      </c>
      <c r="C6" s="119" t="s">
        <v>20</v>
      </c>
      <c r="D6" s="120"/>
      <c r="E6" s="120"/>
      <c r="F6" s="121"/>
      <c r="G6" s="119"/>
      <c r="H6" s="121"/>
    </row>
    <row r="7" spans="2:15" ht="18.75" customHeight="1">
      <c r="B7" s="117"/>
      <c r="C7" s="119" t="s">
        <v>3</v>
      </c>
      <c r="D7" s="120"/>
      <c r="E7" s="121"/>
      <c r="F7" s="116" t="s">
        <v>1</v>
      </c>
      <c r="G7" s="122" t="s">
        <v>2</v>
      </c>
      <c r="H7" s="123"/>
    </row>
    <row r="8" spans="2:15" ht="18.75" customHeight="1">
      <c r="B8" s="118"/>
      <c r="C8" s="70" t="s">
        <v>4</v>
      </c>
      <c r="D8" s="70" t="s">
        <v>5</v>
      </c>
      <c r="E8" s="69" t="s">
        <v>6</v>
      </c>
      <c r="F8" s="118"/>
      <c r="G8" s="124"/>
      <c r="H8" s="125"/>
      <c r="K8" s="68"/>
      <c r="L8" s="68"/>
      <c r="M8" s="68"/>
      <c r="N8" s="68"/>
      <c r="O8" s="68"/>
    </row>
    <row r="9" spans="2:15" ht="18.75" customHeight="1">
      <c r="B9" s="2">
        <v>1</v>
      </c>
      <c r="C9" s="26"/>
      <c r="D9" s="3"/>
      <c r="E9" s="3"/>
      <c r="F9" s="98" t="str">
        <f t="shared" ref="F9:F39" si="0">IF(AND(C9="",D9="",E9=""),"",ROUNDDOWN(C9+D9+E9,1))</f>
        <v/>
      </c>
      <c r="G9" s="126"/>
      <c r="H9" s="127"/>
      <c r="J9" s="68"/>
    </row>
    <row r="10" spans="2:15" ht="18.75" customHeight="1">
      <c r="B10" s="4">
        <v>2</v>
      </c>
      <c r="C10" s="27"/>
      <c r="D10" s="5"/>
      <c r="E10" s="5"/>
      <c r="F10" s="99" t="str">
        <f t="shared" si="0"/>
        <v/>
      </c>
      <c r="G10" s="108"/>
      <c r="H10" s="109"/>
      <c r="J10" s="68"/>
    </row>
    <row r="11" spans="2:15" ht="18.75" customHeight="1">
      <c r="B11" s="4">
        <v>3</v>
      </c>
      <c r="C11" s="27"/>
      <c r="D11" s="5"/>
      <c r="E11" s="5"/>
      <c r="F11" s="99" t="str">
        <f t="shared" si="0"/>
        <v/>
      </c>
      <c r="G11" s="108"/>
      <c r="H11" s="109"/>
      <c r="J11" s="68"/>
    </row>
    <row r="12" spans="2:15" ht="18.75" customHeight="1">
      <c r="B12" s="4">
        <v>4</v>
      </c>
      <c r="C12" s="104"/>
      <c r="D12" s="5"/>
      <c r="E12" s="5"/>
      <c r="F12" s="99" t="str">
        <f t="shared" si="0"/>
        <v/>
      </c>
      <c r="G12" s="108"/>
      <c r="H12" s="109"/>
      <c r="J12" s="68"/>
    </row>
    <row r="13" spans="2:15" ht="18.75" customHeight="1">
      <c r="B13" s="4">
        <v>5</v>
      </c>
      <c r="C13" s="104"/>
      <c r="D13" s="5"/>
      <c r="E13" s="5"/>
      <c r="F13" s="99" t="str">
        <f t="shared" si="0"/>
        <v/>
      </c>
      <c r="G13" s="108"/>
      <c r="H13" s="109"/>
      <c r="J13" s="68"/>
    </row>
    <row r="14" spans="2:15" ht="18.75" customHeight="1">
      <c r="B14" s="4">
        <v>6</v>
      </c>
      <c r="C14" s="104"/>
      <c r="D14" s="5"/>
      <c r="E14" s="5"/>
      <c r="F14" s="99" t="str">
        <f t="shared" si="0"/>
        <v/>
      </c>
      <c r="G14" s="108"/>
      <c r="H14" s="109"/>
      <c r="J14" s="68"/>
    </row>
    <row r="15" spans="2:15" ht="18.75" customHeight="1">
      <c r="B15" s="4">
        <v>7</v>
      </c>
      <c r="C15" s="104"/>
      <c r="D15" s="5"/>
      <c r="E15" s="5"/>
      <c r="F15" s="99" t="str">
        <f>IF(AND(C15="",D15="",E15=""),"",ROUNDDOWN(C15+D15+E15,1))</f>
        <v/>
      </c>
      <c r="G15" s="108"/>
      <c r="H15" s="109"/>
      <c r="J15" s="68"/>
    </row>
    <row r="16" spans="2:15" ht="18.75" customHeight="1">
      <c r="B16" s="4">
        <v>8</v>
      </c>
      <c r="C16" s="105">
        <v>49.8</v>
      </c>
      <c r="D16" s="5"/>
      <c r="E16" s="5"/>
      <c r="F16" s="99">
        <f t="shared" si="0"/>
        <v>49.8</v>
      </c>
      <c r="G16" s="108" t="s">
        <v>25</v>
      </c>
      <c r="H16" s="109"/>
      <c r="J16" s="68"/>
    </row>
    <row r="17" spans="2:10" ht="18.75" customHeight="1">
      <c r="B17" s="4">
        <v>9</v>
      </c>
      <c r="C17" s="105">
        <v>72.099999999999994</v>
      </c>
      <c r="D17" s="5"/>
      <c r="E17" s="5"/>
      <c r="F17" s="99">
        <f t="shared" si="0"/>
        <v>72.099999999999994</v>
      </c>
      <c r="G17" s="108"/>
      <c r="H17" s="109"/>
      <c r="J17" s="68"/>
    </row>
    <row r="18" spans="2:10" ht="18.75" customHeight="1">
      <c r="B18" s="4">
        <v>10</v>
      </c>
      <c r="C18" s="105">
        <v>72.099999999999994</v>
      </c>
      <c r="D18" s="5"/>
      <c r="E18" s="5"/>
      <c r="F18" s="99">
        <f t="shared" si="0"/>
        <v>72.099999999999994</v>
      </c>
      <c r="G18" s="108"/>
      <c r="H18" s="109"/>
      <c r="J18" s="68"/>
    </row>
    <row r="19" spans="2:10" ht="18.75" customHeight="1">
      <c r="B19" s="4">
        <v>11</v>
      </c>
      <c r="C19" s="105">
        <v>0</v>
      </c>
      <c r="D19" s="5"/>
      <c r="E19" s="5"/>
      <c r="F19" s="99">
        <f t="shared" si="0"/>
        <v>0</v>
      </c>
      <c r="G19" s="108" t="s">
        <v>70</v>
      </c>
      <c r="H19" s="109"/>
      <c r="J19" s="68"/>
    </row>
    <row r="20" spans="2:10" ht="18.75" customHeight="1">
      <c r="B20" s="4">
        <v>12</v>
      </c>
      <c r="C20" s="105">
        <v>72.3</v>
      </c>
      <c r="D20" s="5"/>
      <c r="E20" s="5"/>
      <c r="F20" s="99">
        <f t="shared" si="0"/>
        <v>72.3</v>
      </c>
      <c r="G20" s="108"/>
      <c r="H20" s="109"/>
    </row>
    <row r="21" spans="2:10" ht="18.75" customHeight="1">
      <c r="B21" s="4">
        <v>13</v>
      </c>
      <c r="C21" s="105">
        <v>85.3</v>
      </c>
      <c r="D21" s="5"/>
      <c r="E21" s="5"/>
      <c r="F21" s="99">
        <f t="shared" si="0"/>
        <v>85.3</v>
      </c>
      <c r="G21" s="108"/>
      <c r="H21" s="109"/>
    </row>
    <row r="22" spans="2:10" ht="18.75" customHeight="1">
      <c r="B22" s="4">
        <v>14</v>
      </c>
      <c r="C22" s="105">
        <v>85.3</v>
      </c>
      <c r="D22" s="5"/>
      <c r="E22" s="5"/>
      <c r="F22" s="99">
        <f t="shared" si="0"/>
        <v>85.3</v>
      </c>
      <c r="G22" s="108"/>
      <c r="H22" s="109"/>
    </row>
    <row r="23" spans="2:10" ht="18.75" customHeight="1">
      <c r="B23" s="4">
        <v>15</v>
      </c>
      <c r="C23" s="105">
        <v>85.3</v>
      </c>
      <c r="D23" s="5"/>
      <c r="E23" s="5"/>
      <c r="F23" s="99">
        <f t="shared" si="0"/>
        <v>85.3</v>
      </c>
      <c r="G23" s="108"/>
      <c r="H23" s="109"/>
    </row>
    <row r="24" spans="2:10" ht="18.75" customHeight="1">
      <c r="B24" s="4">
        <v>16</v>
      </c>
      <c r="C24" s="105">
        <v>88.2</v>
      </c>
      <c r="D24" s="5"/>
      <c r="E24" s="5"/>
      <c r="F24" s="99">
        <f t="shared" si="0"/>
        <v>88.2</v>
      </c>
      <c r="G24" s="108"/>
      <c r="H24" s="109"/>
    </row>
    <row r="25" spans="2:10" ht="18.75" customHeight="1">
      <c r="B25" s="4">
        <v>17</v>
      </c>
      <c r="C25" s="105">
        <v>88.2</v>
      </c>
      <c r="D25" s="5"/>
      <c r="E25" s="5"/>
      <c r="F25" s="99">
        <f t="shared" si="0"/>
        <v>88.2</v>
      </c>
      <c r="G25" s="108"/>
      <c r="H25" s="109"/>
    </row>
    <row r="26" spans="2:10" ht="18.75" customHeight="1">
      <c r="B26" s="4">
        <v>18</v>
      </c>
      <c r="C26" s="105">
        <v>0</v>
      </c>
      <c r="D26" s="5"/>
      <c r="E26" s="5"/>
      <c r="F26" s="99">
        <f t="shared" si="0"/>
        <v>0</v>
      </c>
      <c r="G26" s="108" t="s">
        <v>70</v>
      </c>
      <c r="H26" s="109"/>
    </row>
    <row r="27" spans="2:10" ht="18.75" customHeight="1">
      <c r="B27" s="4">
        <v>19</v>
      </c>
      <c r="C27" s="105">
        <v>0</v>
      </c>
      <c r="D27" s="5"/>
      <c r="E27" s="5"/>
      <c r="F27" s="99">
        <f t="shared" si="0"/>
        <v>0</v>
      </c>
      <c r="G27" s="108" t="s">
        <v>69</v>
      </c>
      <c r="H27" s="109"/>
    </row>
    <row r="28" spans="2:10" ht="18.75" customHeight="1">
      <c r="B28" s="4">
        <v>20</v>
      </c>
      <c r="C28" s="105">
        <v>0</v>
      </c>
      <c r="D28" s="5"/>
      <c r="E28" s="5"/>
      <c r="F28" s="99">
        <f t="shared" si="0"/>
        <v>0</v>
      </c>
      <c r="G28" s="108" t="s">
        <v>69</v>
      </c>
      <c r="H28" s="109"/>
    </row>
    <row r="29" spans="2:10" ht="18.75" customHeight="1">
      <c r="B29" s="4">
        <v>21</v>
      </c>
      <c r="C29" s="105">
        <v>0</v>
      </c>
      <c r="D29" s="5"/>
      <c r="E29" s="5"/>
      <c r="F29" s="99">
        <f t="shared" si="0"/>
        <v>0</v>
      </c>
      <c r="G29" s="108" t="s">
        <v>69</v>
      </c>
      <c r="H29" s="109"/>
    </row>
    <row r="30" spans="2:10" ht="18.75" customHeight="1">
      <c r="B30" s="4">
        <v>22</v>
      </c>
      <c r="C30" s="105">
        <v>88.2</v>
      </c>
      <c r="D30" s="5"/>
      <c r="E30" s="5"/>
      <c r="F30" s="99">
        <f t="shared" si="0"/>
        <v>88.2</v>
      </c>
      <c r="G30" s="108"/>
      <c r="H30" s="109"/>
    </row>
    <row r="31" spans="2:10" ht="18.75" customHeight="1">
      <c r="B31" s="4">
        <v>23</v>
      </c>
      <c r="C31" s="105">
        <v>88.2</v>
      </c>
      <c r="D31" s="5"/>
      <c r="E31" s="5"/>
      <c r="F31" s="99">
        <f t="shared" si="0"/>
        <v>88.2</v>
      </c>
      <c r="G31" s="108"/>
      <c r="H31" s="109"/>
    </row>
    <row r="32" spans="2:10" ht="18.75" customHeight="1">
      <c r="B32" s="4">
        <v>24</v>
      </c>
      <c r="C32" s="105">
        <v>88.2</v>
      </c>
      <c r="D32" s="5"/>
      <c r="E32" s="5"/>
      <c r="F32" s="99">
        <f t="shared" si="0"/>
        <v>88.2</v>
      </c>
      <c r="G32" s="108"/>
      <c r="H32" s="109"/>
    </row>
    <row r="33" spans="2:8" ht="18.75" customHeight="1">
      <c r="B33" s="4">
        <v>25</v>
      </c>
      <c r="C33" s="105">
        <v>0</v>
      </c>
      <c r="D33" s="5"/>
      <c r="E33" s="5"/>
      <c r="F33" s="99">
        <f t="shared" si="0"/>
        <v>0</v>
      </c>
      <c r="G33" s="108" t="s">
        <v>70</v>
      </c>
      <c r="H33" s="109"/>
    </row>
    <row r="34" spans="2:8" ht="18.75" customHeight="1">
      <c r="B34" s="4">
        <v>26</v>
      </c>
      <c r="C34" s="105">
        <v>72.3</v>
      </c>
      <c r="D34" s="5"/>
      <c r="E34" s="5"/>
      <c r="F34" s="99">
        <f t="shared" si="0"/>
        <v>72.3</v>
      </c>
      <c r="G34" s="108"/>
      <c r="H34" s="109"/>
    </row>
    <row r="35" spans="2:8" ht="18.75" customHeight="1">
      <c r="B35" s="4">
        <v>27</v>
      </c>
      <c r="C35" s="105">
        <v>68.2</v>
      </c>
      <c r="D35" s="5"/>
      <c r="E35" s="5"/>
      <c r="F35" s="99">
        <f t="shared" si="0"/>
        <v>68.2</v>
      </c>
      <c r="G35" s="108"/>
      <c r="H35" s="109"/>
    </row>
    <row r="36" spans="2:8" ht="18.75" customHeight="1">
      <c r="B36" s="4">
        <v>28</v>
      </c>
      <c r="C36" s="105">
        <v>39.700000000000003</v>
      </c>
      <c r="D36" s="5"/>
      <c r="E36" s="5"/>
      <c r="F36" s="99">
        <f t="shared" si="0"/>
        <v>39.700000000000003</v>
      </c>
      <c r="G36" s="108"/>
      <c r="H36" s="109"/>
    </row>
    <row r="37" spans="2:8" ht="18.75" customHeight="1">
      <c r="B37" s="4">
        <v>29</v>
      </c>
      <c r="C37" s="106">
        <v>20.2</v>
      </c>
      <c r="D37" s="5"/>
      <c r="E37" s="5"/>
      <c r="F37" s="99">
        <f t="shared" si="0"/>
        <v>20.2</v>
      </c>
      <c r="G37" s="108" t="s">
        <v>26</v>
      </c>
      <c r="H37" s="109"/>
    </row>
    <row r="38" spans="2:8" ht="18.75" customHeight="1">
      <c r="B38" s="4">
        <v>30</v>
      </c>
      <c r="C38" s="104"/>
      <c r="D38" s="5"/>
      <c r="E38" s="5"/>
      <c r="F38" s="99" t="str">
        <f t="shared" si="0"/>
        <v/>
      </c>
      <c r="G38" s="108"/>
      <c r="H38" s="109"/>
    </row>
    <row r="39" spans="2:8" ht="18.75" customHeight="1">
      <c r="B39" s="6">
        <v>31</v>
      </c>
      <c r="C39" s="28"/>
      <c r="D39" s="7"/>
      <c r="E39" s="7"/>
      <c r="F39" s="100" t="str">
        <f t="shared" si="0"/>
        <v/>
      </c>
      <c r="G39" s="138"/>
      <c r="H39" s="139"/>
    </row>
    <row r="40" spans="2:8" ht="18.75" customHeight="1">
      <c r="B40" s="116" t="s">
        <v>28</v>
      </c>
      <c r="C40" s="132"/>
      <c r="D40" s="132"/>
      <c r="E40" s="132"/>
      <c r="F40" s="101">
        <f>ROUNDDOWN(SUM(F9:F39),0)</f>
        <v>1163</v>
      </c>
      <c r="G40" s="23"/>
      <c r="H40" s="20"/>
    </row>
    <row r="41" spans="2:8" ht="18.75" customHeight="1">
      <c r="B41" s="118"/>
      <c r="C41" s="133"/>
      <c r="D41" s="133"/>
      <c r="E41" s="133"/>
      <c r="F41" s="102" t="s">
        <v>23</v>
      </c>
      <c r="G41" s="21"/>
      <c r="H41" s="22"/>
    </row>
    <row r="42" spans="2:8">
      <c r="E42" s="24" t="s">
        <v>21</v>
      </c>
      <c r="F42" s="103">
        <f>SUM(F9:F39)</f>
        <v>1163.6000000000004</v>
      </c>
      <c r="G42" s="19" t="s">
        <v>22</v>
      </c>
    </row>
  </sheetData>
  <mergeCells count="47">
    <mergeCell ref="G39:H39"/>
    <mergeCell ref="B40:B41"/>
    <mergeCell ref="C40:C41"/>
    <mergeCell ref="D40:D41"/>
    <mergeCell ref="E40:E41"/>
    <mergeCell ref="G38:H38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26:H26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14:H14"/>
    <mergeCell ref="B6:B8"/>
    <mergeCell ref="C6:F6"/>
    <mergeCell ref="G6:H6"/>
    <mergeCell ref="C7:E7"/>
    <mergeCell ref="F7:F8"/>
    <mergeCell ref="G7:H8"/>
    <mergeCell ref="G9:H9"/>
    <mergeCell ref="G10:H10"/>
    <mergeCell ref="G11:H11"/>
    <mergeCell ref="G12:H12"/>
    <mergeCell ref="G13:H13"/>
    <mergeCell ref="B2:H2"/>
    <mergeCell ref="B3:H3"/>
    <mergeCell ref="B4:C4"/>
    <mergeCell ref="D4:H4"/>
    <mergeCell ref="B5:C5"/>
    <mergeCell ref="D5:H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K36"/>
  <sheetViews>
    <sheetView workbookViewId="0">
      <selection activeCell="J11" sqref="J11:J12"/>
    </sheetView>
  </sheetViews>
  <sheetFormatPr defaultRowHeight="14.25"/>
  <cols>
    <col min="1" max="1" width="8.25" style="1" customWidth="1"/>
    <col min="2" max="2" width="6.875" style="1" customWidth="1"/>
    <col min="3" max="3" width="4.125" style="1" customWidth="1"/>
    <col min="4" max="6" width="6.25" style="1" customWidth="1"/>
    <col min="7" max="7" width="8.625" style="1" customWidth="1"/>
    <col min="8" max="8" width="9.5" style="1" customWidth="1"/>
    <col min="9" max="9" width="8.25" style="1" customWidth="1"/>
    <col min="10" max="10" width="13" style="1" customWidth="1"/>
    <col min="11" max="11" width="22.25" style="1" customWidth="1"/>
    <col min="12" max="16384" width="9" style="1"/>
  </cols>
  <sheetData>
    <row r="1" spans="1:11" ht="17.25" customHeight="1">
      <c r="B1" s="50" t="s">
        <v>44</v>
      </c>
      <c r="C1" s="50"/>
    </row>
    <row r="2" spans="1:11" ht="27.75" customHeight="1">
      <c r="A2" s="151" t="s">
        <v>46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23.25" customHeight="1">
      <c r="B3" s="45"/>
      <c r="C3" s="45"/>
      <c r="D3" s="45"/>
      <c r="E3" s="45"/>
      <c r="F3" s="45"/>
      <c r="G3" s="72" t="s">
        <v>31</v>
      </c>
      <c r="H3" s="182" t="s">
        <v>88</v>
      </c>
      <c r="I3" s="182"/>
      <c r="J3" s="182"/>
      <c r="K3" s="182"/>
    </row>
    <row r="4" spans="1:11" ht="26.25" customHeight="1">
      <c r="C4" s="45"/>
      <c r="D4" s="45"/>
      <c r="E4" s="45"/>
      <c r="F4" s="45"/>
      <c r="G4" s="44" t="s">
        <v>85</v>
      </c>
      <c r="H4" s="155" t="s">
        <v>87</v>
      </c>
      <c r="I4" s="155"/>
    </row>
    <row r="5" spans="1:11" ht="18.75" customHeight="1">
      <c r="B5" s="16">
        <v>4</v>
      </c>
      <c r="C5" s="95" t="s">
        <v>39</v>
      </c>
      <c r="D5" s="42">
        <v>8</v>
      </c>
      <c r="E5" s="45" t="s">
        <v>63</v>
      </c>
      <c r="F5" s="45"/>
    </row>
    <row r="6" spans="1:11" ht="18.75" customHeight="1">
      <c r="J6" s="73" t="s">
        <v>57</v>
      </c>
      <c r="K6" s="96" t="s">
        <v>56</v>
      </c>
    </row>
    <row r="7" spans="1:11" ht="22.5" customHeight="1">
      <c r="B7" s="116" t="s">
        <v>0</v>
      </c>
      <c r="C7" s="146" t="s">
        <v>32</v>
      </c>
      <c r="D7" s="152" t="s">
        <v>15</v>
      </c>
      <c r="E7" s="153"/>
      <c r="F7" s="153"/>
      <c r="G7" s="46" t="s">
        <v>17</v>
      </c>
      <c r="H7" s="46" t="s">
        <v>41</v>
      </c>
      <c r="I7" s="46" t="s">
        <v>18</v>
      </c>
      <c r="J7" s="46" t="s">
        <v>37</v>
      </c>
      <c r="K7" s="149" t="s">
        <v>34</v>
      </c>
    </row>
    <row r="8" spans="1:11" ht="22.5" customHeight="1">
      <c r="B8" s="118"/>
      <c r="C8" s="146"/>
      <c r="D8" s="74" t="s">
        <v>81</v>
      </c>
      <c r="E8" s="74" t="s">
        <v>82</v>
      </c>
      <c r="F8" s="74" t="s">
        <v>83</v>
      </c>
      <c r="G8" s="47" t="s">
        <v>33</v>
      </c>
      <c r="H8" s="60" t="s">
        <v>42</v>
      </c>
      <c r="I8" s="48" t="s">
        <v>43</v>
      </c>
      <c r="J8" s="47"/>
      <c r="K8" s="149"/>
    </row>
    <row r="9" spans="1:11" ht="33" customHeight="1">
      <c r="B9" s="51">
        <v>44774</v>
      </c>
      <c r="C9" s="52" t="str">
        <f>TEXT(B9,"aaa")</f>
        <v>月</v>
      </c>
      <c r="D9" s="58"/>
      <c r="E9" s="58"/>
      <c r="F9" s="58"/>
      <c r="G9" s="53" t="str">
        <f t="shared" ref="G9:G19" si="0">IF(SUM(D9:F9)=0,"",ROUNDDOWN(AVERAGE(D9:F9),1))</f>
        <v/>
      </c>
      <c r="H9" s="54" t="str">
        <f t="shared" ref="H9:H19" si="1">IF(G9="","",ROUNDDOWN(1.4*POWER(G9/100,2.5)*1000*60,1))</f>
        <v/>
      </c>
      <c r="I9" s="40"/>
      <c r="J9" s="56">
        <f>IF(I9=0,0,ROUNDDOWN(H9*I9*60/1000,1))</f>
        <v>0</v>
      </c>
      <c r="K9" s="49"/>
    </row>
    <row r="10" spans="1:11" ht="33" customHeight="1">
      <c r="B10" s="83">
        <f>B9+1</f>
        <v>44775</v>
      </c>
      <c r="C10" s="52" t="str">
        <f>TEXT(B10,"aaa")</f>
        <v>火</v>
      </c>
      <c r="D10" s="58"/>
      <c r="E10" s="58"/>
      <c r="F10" s="58"/>
      <c r="G10" s="53" t="str">
        <f t="shared" si="0"/>
        <v/>
      </c>
      <c r="H10" s="54" t="str">
        <f t="shared" si="1"/>
        <v/>
      </c>
      <c r="I10" s="40"/>
      <c r="J10" s="56">
        <f>IF(I10=0,0,ROUNDDOWN(H10*I10*60/1000,1))</f>
        <v>0</v>
      </c>
      <c r="K10" s="49"/>
    </row>
    <row r="11" spans="1:11" ht="33" customHeight="1">
      <c r="B11" s="83">
        <f t="shared" ref="B11:B19" si="2">B10+1</f>
        <v>44776</v>
      </c>
      <c r="C11" s="52" t="str">
        <f>TEXT(B11,"aaa")</f>
        <v>水</v>
      </c>
      <c r="D11" s="58">
        <v>4</v>
      </c>
      <c r="E11" s="58">
        <v>5.2</v>
      </c>
      <c r="F11" s="58">
        <v>5</v>
      </c>
      <c r="G11" s="53">
        <f t="shared" si="0"/>
        <v>4.7</v>
      </c>
      <c r="H11" s="54">
        <f t="shared" si="1"/>
        <v>40.200000000000003</v>
      </c>
      <c r="I11" s="40">
        <v>3</v>
      </c>
      <c r="J11" s="56">
        <f>IF(I11=0,0,ROUNDDOWN(H11*I11*60/1000,1))</f>
        <v>7.2</v>
      </c>
      <c r="K11" s="49" t="s">
        <v>64</v>
      </c>
    </row>
    <row r="12" spans="1:11" ht="33" customHeight="1">
      <c r="B12" s="83">
        <f t="shared" si="2"/>
        <v>44777</v>
      </c>
      <c r="C12" s="52" t="str">
        <f>TEXT(B12,"aaa")</f>
        <v>木</v>
      </c>
      <c r="D12" s="58">
        <v>4</v>
      </c>
      <c r="E12" s="58">
        <v>5.2</v>
      </c>
      <c r="F12" s="58">
        <v>5</v>
      </c>
      <c r="G12" s="53">
        <f t="shared" si="0"/>
        <v>4.7</v>
      </c>
      <c r="H12" s="54">
        <f t="shared" si="1"/>
        <v>40.200000000000003</v>
      </c>
      <c r="I12" s="40">
        <v>8</v>
      </c>
      <c r="J12" s="56">
        <f>IF(I12=0,0,ROUNDDOWN(H12*I12*60/1000,1))</f>
        <v>19.2</v>
      </c>
      <c r="K12" s="49"/>
    </row>
    <row r="13" spans="1:11" ht="33" customHeight="1">
      <c r="B13" s="83">
        <f t="shared" si="2"/>
        <v>44778</v>
      </c>
      <c r="C13" s="52" t="str">
        <f t="shared" ref="C13:C19" si="3">TEXT(B13,"aaa")</f>
        <v>金</v>
      </c>
      <c r="D13" s="58">
        <v>4</v>
      </c>
      <c r="E13" s="58">
        <v>5.2</v>
      </c>
      <c r="F13" s="58">
        <v>5</v>
      </c>
      <c r="G13" s="53">
        <f t="shared" si="0"/>
        <v>4.7</v>
      </c>
      <c r="H13" s="54">
        <f t="shared" si="1"/>
        <v>40.200000000000003</v>
      </c>
      <c r="I13" s="40">
        <v>8</v>
      </c>
      <c r="J13" s="56">
        <f t="shared" ref="J13:J19" si="4">IF(I13=0,0,ROUNDDOWN(H13*I13*60/1000,1))</f>
        <v>19.2</v>
      </c>
      <c r="K13" s="49"/>
    </row>
    <row r="14" spans="1:11" ht="33" customHeight="1">
      <c r="B14" s="83">
        <f t="shared" si="2"/>
        <v>44779</v>
      </c>
      <c r="C14" s="52" t="str">
        <f t="shared" si="3"/>
        <v>土</v>
      </c>
      <c r="D14" s="57"/>
      <c r="E14" s="57"/>
      <c r="F14" s="57"/>
      <c r="G14" s="53" t="str">
        <f t="shared" si="0"/>
        <v/>
      </c>
      <c r="H14" s="54" t="str">
        <f t="shared" si="1"/>
        <v/>
      </c>
      <c r="I14" s="40">
        <v>0</v>
      </c>
      <c r="J14" s="56">
        <f t="shared" si="4"/>
        <v>0</v>
      </c>
      <c r="K14" s="49" t="s">
        <v>65</v>
      </c>
    </row>
    <row r="15" spans="1:11" ht="33" customHeight="1">
      <c r="B15" s="83">
        <f t="shared" si="2"/>
        <v>44780</v>
      </c>
      <c r="C15" s="52" t="str">
        <f t="shared" si="3"/>
        <v>日</v>
      </c>
      <c r="D15" s="57"/>
      <c r="E15" s="57"/>
      <c r="F15" s="57"/>
      <c r="G15" s="53" t="str">
        <f t="shared" si="0"/>
        <v/>
      </c>
      <c r="H15" s="54" t="str">
        <f t="shared" si="1"/>
        <v/>
      </c>
      <c r="I15" s="40">
        <v>0</v>
      </c>
      <c r="J15" s="56">
        <f t="shared" si="4"/>
        <v>0</v>
      </c>
      <c r="K15" s="49" t="s">
        <v>65</v>
      </c>
    </row>
    <row r="16" spans="1:11" ht="33" customHeight="1">
      <c r="B16" s="83">
        <f t="shared" si="2"/>
        <v>44781</v>
      </c>
      <c r="C16" s="52" t="str">
        <f t="shared" si="3"/>
        <v>月</v>
      </c>
      <c r="D16" s="57">
        <v>3.1</v>
      </c>
      <c r="E16" s="57">
        <v>3.2</v>
      </c>
      <c r="F16" s="57"/>
      <c r="G16" s="53">
        <f t="shared" si="0"/>
        <v>3.1</v>
      </c>
      <c r="H16" s="54">
        <f t="shared" si="1"/>
        <v>14.2</v>
      </c>
      <c r="I16" s="40">
        <v>4</v>
      </c>
      <c r="J16" s="56">
        <f t="shared" si="4"/>
        <v>3.4</v>
      </c>
      <c r="K16" s="49" t="s">
        <v>66</v>
      </c>
    </row>
    <row r="17" spans="2:11" ht="33" customHeight="1">
      <c r="B17" s="83">
        <f t="shared" si="2"/>
        <v>44782</v>
      </c>
      <c r="C17" s="52" t="str">
        <f t="shared" si="3"/>
        <v>火</v>
      </c>
      <c r="D17" s="57"/>
      <c r="E17" s="57"/>
      <c r="F17" s="57"/>
      <c r="G17" s="53" t="str">
        <f t="shared" si="0"/>
        <v/>
      </c>
      <c r="H17" s="54" t="str">
        <f t="shared" si="1"/>
        <v/>
      </c>
      <c r="I17" s="40"/>
      <c r="J17" s="56">
        <f t="shared" si="4"/>
        <v>0</v>
      </c>
      <c r="K17" s="49"/>
    </row>
    <row r="18" spans="2:11" ht="33" customHeight="1">
      <c r="B18" s="83">
        <f t="shared" si="2"/>
        <v>44783</v>
      </c>
      <c r="C18" s="52" t="str">
        <f t="shared" si="3"/>
        <v>水</v>
      </c>
      <c r="D18" s="57"/>
      <c r="E18" s="57"/>
      <c r="F18" s="57"/>
      <c r="G18" s="53" t="str">
        <f t="shared" si="0"/>
        <v/>
      </c>
      <c r="H18" s="54" t="str">
        <f t="shared" si="1"/>
        <v/>
      </c>
      <c r="I18" s="40"/>
      <c r="J18" s="56">
        <f t="shared" si="4"/>
        <v>0</v>
      </c>
      <c r="K18" s="49"/>
    </row>
    <row r="19" spans="2:11" ht="33" customHeight="1">
      <c r="B19" s="83">
        <f t="shared" si="2"/>
        <v>44784</v>
      </c>
      <c r="C19" s="52" t="str">
        <f t="shared" si="3"/>
        <v>木</v>
      </c>
      <c r="D19" s="57"/>
      <c r="E19" s="57"/>
      <c r="F19" s="57"/>
      <c r="G19" s="53" t="str">
        <f t="shared" si="0"/>
        <v/>
      </c>
      <c r="H19" s="54" t="str">
        <f t="shared" si="1"/>
        <v/>
      </c>
      <c r="I19" s="40"/>
      <c r="J19" s="56">
        <f t="shared" si="4"/>
        <v>0</v>
      </c>
      <c r="K19" s="49"/>
    </row>
    <row r="20" spans="2:11" ht="30.75" customHeight="1">
      <c r="B20" s="149" t="s">
        <v>35</v>
      </c>
      <c r="C20" s="149"/>
      <c r="D20" s="149"/>
      <c r="E20" s="149"/>
      <c r="F20" s="149"/>
      <c r="G20" s="149"/>
      <c r="H20" s="149"/>
      <c r="I20" s="149"/>
      <c r="J20" s="41">
        <f>IF(SUM(J9:J19)=0,"",SUM(J9:J19))</f>
        <v>48.999999999999993</v>
      </c>
      <c r="K20" s="147"/>
    </row>
    <row r="21" spans="2:11" ht="30.75" customHeight="1">
      <c r="B21" s="149" t="s">
        <v>38</v>
      </c>
      <c r="C21" s="149"/>
      <c r="D21" s="149"/>
      <c r="E21" s="149"/>
      <c r="F21" s="149"/>
      <c r="G21" s="149"/>
      <c r="H21" s="149"/>
      <c r="I21" s="149"/>
      <c r="J21" s="97">
        <f>J20</f>
        <v>48.999999999999993</v>
      </c>
      <c r="K21" s="148"/>
    </row>
    <row r="22" spans="2:11" ht="21" customHeight="1">
      <c r="B22" s="71"/>
      <c r="C22" s="71"/>
      <c r="D22" s="71"/>
      <c r="E22" s="71"/>
      <c r="F22" s="71"/>
      <c r="G22" s="38"/>
      <c r="H22" s="71"/>
      <c r="I22" s="71"/>
      <c r="J22" s="39"/>
    </row>
    <row r="23" spans="2:11" ht="21" customHeight="1">
      <c r="B23" s="119" t="s">
        <v>36</v>
      </c>
      <c r="C23" s="120"/>
      <c r="D23" s="120"/>
      <c r="E23" s="120"/>
      <c r="F23" s="120"/>
      <c r="G23" s="120"/>
      <c r="H23" s="120"/>
      <c r="I23" s="120"/>
      <c r="J23" s="120"/>
      <c r="K23" s="121"/>
    </row>
    <row r="24" spans="2:11" ht="21" customHeight="1">
      <c r="B24" s="150" t="s">
        <v>67</v>
      </c>
      <c r="C24" s="140"/>
      <c r="D24" s="140"/>
      <c r="E24" s="140"/>
      <c r="F24" s="140"/>
      <c r="G24" s="140"/>
      <c r="H24" s="140"/>
      <c r="I24" s="140"/>
      <c r="J24" s="140"/>
      <c r="K24" s="141"/>
    </row>
    <row r="25" spans="2:11" ht="21" customHeight="1">
      <c r="B25" s="150" t="s">
        <v>68</v>
      </c>
      <c r="C25" s="140"/>
      <c r="D25" s="140"/>
      <c r="E25" s="140"/>
      <c r="F25" s="140"/>
      <c r="G25" s="140"/>
      <c r="H25" s="140"/>
      <c r="I25" s="140"/>
      <c r="J25" s="140"/>
      <c r="K25" s="141"/>
    </row>
    <row r="26" spans="2:11" ht="21" customHeight="1">
      <c r="B26" s="124"/>
      <c r="C26" s="145"/>
      <c r="D26" s="145"/>
      <c r="E26" s="145"/>
      <c r="F26" s="145"/>
      <c r="G26" s="145"/>
      <c r="H26" s="145"/>
      <c r="I26" s="145"/>
      <c r="J26" s="145"/>
      <c r="K26" s="125"/>
    </row>
    <row r="27" spans="2:11" ht="21" customHeight="1">
      <c r="B27" s="150" t="s">
        <v>84</v>
      </c>
      <c r="C27" s="140"/>
      <c r="D27" s="140"/>
      <c r="E27" s="140"/>
      <c r="F27" s="140"/>
      <c r="G27" s="140"/>
      <c r="H27" s="140"/>
      <c r="I27" s="140"/>
      <c r="J27" s="140"/>
      <c r="K27" s="141"/>
    </row>
    <row r="28" spans="2:11" ht="21" customHeight="1">
      <c r="B28" s="144"/>
      <c r="C28" s="128"/>
      <c r="D28" s="128"/>
      <c r="E28" s="128"/>
      <c r="F28" s="128"/>
      <c r="G28" s="128"/>
      <c r="H28" s="128"/>
      <c r="I28" s="128"/>
      <c r="J28" s="128"/>
      <c r="K28" s="129"/>
    </row>
    <row r="29" spans="2:11" ht="21" customHeight="1">
      <c r="B29" s="124"/>
      <c r="C29" s="145"/>
      <c r="D29" s="145"/>
      <c r="E29" s="145"/>
      <c r="F29" s="145"/>
      <c r="G29" s="145"/>
      <c r="H29" s="145"/>
      <c r="I29" s="145"/>
      <c r="J29" s="145"/>
      <c r="K29" s="125"/>
    </row>
    <row r="30" spans="2:11" ht="20.25" customHeight="1">
      <c r="B30" s="55" t="s">
        <v>58</v>
      </c>
      <c r="H30" s="18"/>
      <c r="I30" s="18"/>
      <c r="J30" s="18"/>
    </row>
    <row r="31" spans="2:11" ht="20.25" customHeight="1"/>
    <row r="32" spans="2:11" ht="20.25" customHeight="1"/>
    <row r="33" ht="20.25" customHeight="1"/>
    <row r="34" ht="20.25" customHeight="1"/>
    <row r="35" ht="20.25" customHeight="1"/>
    <row r="36" ht="20.25" customHeight="1"/>
  </sheetData>
  <mergeCells count="17">
    <mergeCell ref="A2:K2"/>
    <mergeCell ref="B20:I20"/>
    <mergeCell ref="K20:K21"/>
    <mergeCell ref="B21:I21"/>
    <mergeCell ref="B23:K23"/>
    <mergeCell ref="H3:K3"/>
    <mergeCell ref="H4:I4"/>
    <mergeCell ref="B7:B8"/>
    <mergeCell ref="C7:C8"/>
    <mergeCell ref="D7:F7"/>
    <mergeCell ref="K7:K8"/>
    <mergeCell ref="B26:K26"/>
    <mergeCell ref="B27:K27"/>
    <mergeCell ref="B28:K28"/>
    <mergeCell ref="B29:K29"/>
    <mergeCell ref="B24:K24"/>
    <mergeCell ref="B25:K25"/>
  </mergeCells>
  <phoneticPr fontId="1"/>
  <pageMargins left="0.25" right="0.25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1:L37"/>
  <sheetViews>
    <sheetView view="pageBreakPreview" zoomScale="85" zoomScaleNormal="100" zoomScaleSheetLayoutView="85" workbookViewId="0">
      <selection activeCell="J11" sqref="J11:J12"/>
    </sheetView>
  </sheetViews>
  <sheetFormatPr defaultRowHeight="14.25"/>
  <cols>
    <col min="1" max="1" width="3.375" style="1" customWidth="1"/>
    <col min="2" max="2" width="3.5" style="1" customWidth="1"/>
    <col min="3" max="3" width="6.125" style="1" customWidth="1"/>
    <col min="4" max="6" width="9.25" style="1" customWidth="1"/>
    <col min="7" max="7" width="3.5" style="1" customWidth="1"/>
    <col min="8" max="8" width="8.125" style="1" customWidth="1"/>
    <col min="9" max="10" width="11.5" style="1" customWidth="1"/>
    <col min="11" max="11" width="13.125" style="1" customWidth="1"/>
    <col min="12" max="16384" width="9" style="1"/>
  </cols>
  <sheetData>
    <row r="1" spans="2:11">
      <c r="B1" s="1" t="s">
        <v>45</v>
      </c>
    </row>
    <row r="2" spans="2:11" ht="29.25" customHeight="1">
      <c r="B2" s="191" t="s">
        <v>89</v>
      </c>
      <c r="C2" s="191"/>
      <c r="D2" s="191"/>
      <c r="E2" s="191"/>
      <c r="F2" s="191"/>
      <c r="G2" s="191"/>
      <c r="H2" s="191"/>
      <c r="I2" s="191"/>
      <c r="J2" s="191"/>
      <c r="K2" s="191"/>
    </row>
    <row r="4" spans="2:11" ht="24.75" customHeight="1">
      <c r="B4" s="145" t="s">
        <v>31</v>
      </c>
      <c r="C4" s="145"/>
      <c r="D4" s="142" t="s">
        <v>88</v>
      </c>
      <c r="E4" s="142"/>
      <c r="F4" s="142"/>
      <c r="G4" s="142"/>
      <c r="H4" s="142"/>
      <c r="I4" s="142"/>
      <c r="J4" s="142"/>
      <c r="K4" s="142"/>
    </row>
    <row r="5" spans="2:11" ht="26.25" customHeight="1">
      <c r="I5" s="93" t="s">
        <v>73</v>
      </c>
      <c r="J5" s="169" t="s">
        <v>87</v>
      </c>
      <c r="K5" s="169"/>
    </row>
    <row r="6" spans="2:11" ht="17.25" customHeight="1">
      <c r="C6" s="166" t="s">
        <v>49</v>
      </c>
      <c r="D6" s="166"/>
      <c r="E6" s="91" t="s">
        <v>32</v>
      </c>
      <c r="I6" s="78"/>
      <c r="J6" s="18"/>
      <c r="K6" s="18"/>
    </row>
    <row r="7" spans="2:11" ht="28.5" customHeight="1">
      <c r="B7" s="76"/>
      <c r="C7" s="167">
        <v>44720</v>
      </c>
      <c r="D7" s="168"/>
      <c r="E7" s="84" t="str">
        <f>IF(C7="","","（"&amp;TEXT(C7,"aaa")&amp;"）")</f>
        <v>（水）</v>
      </c>
      <c r="F7" s="77"/>
      <c r="G7" s="75"/>
      <c r="H7" s="75"/>
    </row>
    <row r="8" spans="2:11" ht="33" customHeight="1">
      <c r="B8" s="11"/>
      <c r="C8" s="89"/>
      <c r="D8" s="11"/>
      <c r="E8" s="89"/>
      <c r="F8" s="11"/>
    </row>
    <row r="9" spans="2:11" ht="20.25" customHeight="1">
      <c r="B9" s="122" t="s">
        <v>14</v>
      </c>
      <c r="C9" s="123"/>
      <c r="D9" s="119" t="s">
        <v>47</v>
      </c>
      <c r="E9" s="120"/>
      <c r="F9" s="120"/>
      <c r="G9" s="122" t="s">
        <v>17</v>
      </c>
      <c r="H9" s="165"/>
      <c r="I9" s="88" t="s">
        <v>41</v>
      </c>
      <c r="J9" s="88" t="s">
        <v>18</v>
      </c>
      <c r="K9" s="86" t="s">
        <v>19</v>
      </c>
    </row>
    <row r="10" spans="2:11" ht="25.5" customHeight="1">
      <c r="B10" s="124"/>
      <c r="C10" s="125"/>
      <c r="D10" s="92" t="s">
        <v>74</v>
      </c>
      <c r="E10" s="92" t="s">
        <v>75</v>
      </c>
      <c r="F10" s="92" t="s">
        <v>76</v>
      </c>
      <c r="G10" s="124"/>
      <c r="H10" s="145"/>
      <c r="I10" s="81" t="s">
        <v>55</v>
      </c>
      <c r="J10" s="82" t="s">
        <v>54</v>
      </c>
      <c r="K10" s="87"/>
    </row>
    <row r="11" spans="2:11" ht="20.25" customHeight="1">
      <c r="B11" s="122" t="s">
        <v>8</v>
      </c>
      <c r="C11" s="123"/>
      <c r="D11" s="189">
        <v>5.2</v>
      </c>
      <c r="E11" s="189">
        <v>5.6</v>
      </c>
      <c r="F11" s="189">
        <v>5.0999999999999996</v>
      </c>
      <c r="G11" s="158">
        <f>ROUNDDOWN(AVERAGE(D11:F12),1)</f>
        <v>5.3</v>
      </c>
      <c r="H11" s="159"/>
      <c r="I11" s="162">
        <f>ROUNDDOWN(1.4*POWER(G11/100,2.5)*1000*60,1)</f>
        <v>54.3</v>
      </c>
      <c r="J11" s="162">
        <f>IF(K29="","",K29)</f>
        <v>10</v>
      </c>
      <c r="K11" s="176">
        <f>IF(AND(I11="",J11=""),"",ROUNDDOWN(I11*J11*60/1000,2))</f>
        <v>32.58</v>
      </c>
    </row>
    <row r="12" spans="2:11" ht="20.25" customHeight="1">
      <c r="B12" s="124"/>
      <c r="C12" s="125"/>
      <c r="D12" s="190"/>
      <c r="E12" s="190"/>
      <c r="F12" s="190"/>
      <c r="G12" s="160"/>
      <c r="H12" s="161"/>
      <c r="I12" s="163"/>
      <c r="J12" s="163"/>
      <c r="K12" s="177"/>
    </row>
    <row r="13" spans="2:11" ht="20.25" customHeight="1">
      <c r="B13" s="122" t="s">
        <v>9</v>
      </c>
      <c r="C13" s="123"/>
      <c r="D13" s="189">
        <v>4.5999999999999996</v>
      </c>
      <c r="E13" s="189">
        <v>4.5</v>
      </c>
      <c r="F13" s="189">
        <v>4.4000000000000004</v>
      </c>
      <c r="G13" s="158">
        <f>ROUNDDOWN(AVERAGE(D13:F14),1)</f>
        <v>4.5</v>
      </c>
      <c r="H13" s="159"/>
      <c r="I13" s="162">
        <f>ROUNDDOWN(1.4*POWER(G13/100,2.5)*1000*60,1)</f>
        <v>36</v>
      </c>
      <c r="J13" s="162">
        <f>IF(K31="","",K31)</f>
        <v>8</v>
      </c>
      <c r="K13" s="176">
        <f>IF(AND(I13="",J13=""),"",ROUNDDOWN(I13*J13*60/1000,2))</f>
        <v>17.28</v>
      </c>
    </row>
    <row r="14" spans="2:11" ht="20.25" customHeight="1">
      <c r="B14" s="124"/>
      <c r="C14" s="125"/>
      <c r="D14" s="190"/>
      <c r="E14" s="190"/>
      <c r="F14" s="190"/>
      <c r="G14" s="160"/>
      <c r="H14" s="161"/>
      <c r="I14" s="163"/>
      <c r="J14" s="163"/>
      <c r="K14" s="177"/>
    </row>
    <row r="15" spans="2:11" ht="20.25" customHeight="1">
      <c r="B15" s="122" t="s">
        <v>10</v>
      </c>
      <c r="C15" s="123"/>
      <c r="D15" s="122"/>
      <c r="E15" s="122"/>
      <c r="F15" s="122"/>
      <c r="G15" s="170"/>
      <c r="H15" s="171"/>
      <c r="I15" s="122"/>
      <c r="J15" s="116"/>
      <c r="K15" s="174"/>
    </row>
    <row r="16" spans="2:11" ht="20.25" customHeight="1">
      <c r="B16" s="124"/>
      <c r="C16" s="125"/>
      <c r="D16" s="124"/>
      <c r="E16" s="124"/>
      <c r="F16" s="124"/>
      <c r="G16" s="172"/>
      <c r="H16" s="173"/>
      <c r="I16" s="124"/>
      <c r="J16" s="118"/>
      <c r="K16" s="175"/>
    </row>
    <row r="17" spans="2:12" ht="28.5" customHeight="1">
      <c r="B17" s="9"/>
      <c r="C17" s="9"/>
      <c r="D17" s="9"/>
      <c r="E17" s="9"/>
      <c r="F17" s="9"/>
      <c r="G17" s="9"/>
      <c r="H17" s="13"/>
      <c r="I17" s="9"/>
      <c r="J17" s="85">
        <f>IF(AND(K11="",K13="",K15=""),"",ROUNDDOWN(K11+K13+K15,1))</f>
        <v>49.8</v>
      </c>
      <c r="K17" s="14"/>
    </row>
    <row r="18" spans="2:12" ht="24.75" customHeight="1">
      <c r="B18" s="18"/>
      <c r="C18" s="18"/>
      <c r="D18" s="18"/>
      <c r="E18" s="18"/>
      <c r="F18" s="18"/>
      <c r="G18" s="18"/>
      <c r="H18" s="15"/>
      <c r="I18" s="16"/>
      <c r="J18" s="16"/>
      <c r="K18" s="17"/>
    </row>
    <row r="19" spans="2:12" ht="20.25" customHeight="1">
      <c r="C19" s="1" t="s">
        <v>13</v>
      </c>
      <c r="H19" s="16"/>
      <c r="I19" s="16"/>
      <c r="J19" s="16"/>
      <c r="K19" s="16"/>
    </row>
    <row r="20" spans="2:12" ht="20.25" customHeight="1">
      <c r="B20" s="178"/>
      <c r="C20" s="179"/>
      <c r="D20" s="179"/>
      <c r="E20" s="179"/>
      <c r="F20" s="179"/>
      <c r="G20" s="179"/>
      <c r="H20" s="179"/>
      <c r="I20" s="179"/>
      <c r="J20" s="179"/>
      <c r="K20" s="180"/>
    </row>
    <row r="21" spans="2:12" ht="20.25" customHeight="1">
      <c r="B21" s="183" t="s">
        <v>77</v>
      </c>
      <c r="C21" s="184"/>
      <c r="D21" s="184"/>
      <c r="E21" s="184"/>
      <c r="F21" s="184"/>
      <c r="G21" s="184"/>
      <c r="H21" s="184"/>
      <c r="I21" s="184"/>
      <c r="J21" s="184"/>
      <c r="K21" s="185"/>
      <c r="L21" s="107"/>
    </row>
    <row r="22" spans="2:12" ht="20.25" customHeight="1">
      <c r="B22" s="183" t="s">
        <v>78</v>
      </c>
      <c r="C22" s="184"/>
      <c r="D22" s="184"/>
      <c r="E22" s="184"/>
      <c r="F22" s="184"/>
      <c r="G22" s="184"/>
      <c r="H22" s="184"/>
      <c r="I22" s="184"/>
      <c r="J22" s="184"/>
      <c r="K22" s="185"/>
      <c r="L22" s="94"/>
    </row>
    <row r="23" spans="2:12" ht="20.25" customHeight="1">
      <c r="B23" s="183" t="s">
        <v>79</v>
      </c>
      <c r="C23" s="184"/>
      <c r="D23" s="184"/>
      <c r="E23" s="184"/>
      <c r="F23" s="184"/>
      <c r="G23" s="184"/>
      <c r="H23" s="184"/>
      <c r="I23" s="184"/>
      <c r="J23" s="184"/>
      <c r="K23" s="185"/>
      <c r="L23" s="107"/>
    </row>
    <row r="24" spans="2:12" ht="20.25" customHeight="1">
      <c r="B24" s="183" t="s">
        <v>80</v>
      </c>
      <c r="C24" s="184"/>
      <c r="D24" s="184"/>
      <c r="E24" s="184"/>
      <c r="F24" s="184"/>
      <c r="G24" s="184"/>
      <c r="H24" s="184"/>
      <c r="I24" s="184"/>
      <c r="J24" s="184"/>
      <c r="K24" s="185"/>
      <c r="L24" s="94"/>
    </row>
    <row r="25" spans="2:12" ht="20.25" customHeight="1">
      <c r="B25" s="186"/>
      <c r="C25" s="187"/>
      <c r="D25" s="187"/>
      <c r="E25" s="187"/>
      <c r="F25" s="187"/>
      <c r="G25" s="187"/>
      <c r="H25" s="187"/>
      <c r="I25" s="187"/>
      <c r="J25" s="187"/>
      <c r="K25" s="188"/>
      <c r="L25" s="94"/>
    </row>
    <row r="26" spans="2:12" ht="15" customHeight="1"/>
    <row r="27" spans="2:12" ht="20.25" customHeight="1">
      <c r="C27" s="1" t="s">
        <v>12</v>
      </c>
      <c r="E27" s="16"/>
      <c r="F27" s="16"/>
      <c r="G27" s="16"/>
      <c r="H27" s="16"/>
      <c r="I27" s="16"/>
      <c r="J27" s="16"/>
    </row>
    <row r="28" spans="2:12" ht="20.25" customHeight="1">
      <c r="B28" s="156" t="s">
        <v>7</v>
      </c>
      <c r="C28" s="157"/>
      <c r="D28" s="90" t="s">
        <v>48</v>
      </c>
      <c r="E28" s="12" t="s">
        <v>52</v>
      </c>
      <c r="F28" s="120" t="s">
        <v>53</v>
      </c>
      <c r="G28" s="120"/>
      <c r="H28" s="120"/>
      <c r="I28" s="120"/>
      <c r="J28" s="120"/>
      <c r="K28" s="79" t="s">
        <v>51</v>
      </c>
    </row>
    <row r="29" spans="2:12" ht="20.25" customHeight="1">
      <c r="B29" s="149" t="s">
        <v>8</v>
      </c>
      <c r="C29" s="149"/>
      <c r="D29" s="149">
        <v>1</v>
      </c>
      <c r="E29" s="18"/>
      <c r="F29" s="18"/>
      <c r="G29" s="18"/>
      <c r="H29" s="18"/>
      <c r="I29" s="18"/>
      <c r="J29" s="18"/>
      <c r="K29" s="116">
        <v>10</v>
      </c>
    </row>
    <row r="30" spans="2:12" ht="20.25" customHeight="1">
      <c r="B30" s="149"/>
      <c r="C30" s="149"/>
      <c r="D30" s="149"/>
      <c r="E30" s="18"/>
      <c r="F30" s="18"/>
      <c r="G30" s="16"/>
      <c r="H30" s="16"/>
      <c r="I30" s="16"/>
      <c r="J30" s="16"/>
      <c r="K30" s="118"/>
    </row>
    <row r="31" spans="2:12" ht="20.25" customHeight="1">
      <c r="B31" s="149" t="s">
        <v>9</v>
      </c>
      <c r="C31" s="149"/>
      <c r="D31" s="149">
        <v>2</v>
      </c>
      <c r="E31" s="9"/>
      <c r="F31" s="9"/>
      <c r="G31" s="9"/>
      <c r="H31" s="9"/>
      <c r="I31" s="9"/>
      <c r="J31" s="9"/>
      <c r="K31" s="116">
        <v>8</v>
      </c>
    </row>
    <row r="32" spans="2:12" ht="20.25" customHeight="1">
      <c r="B32" s="149"/>
      <c r="C32" s="149"/>
      <c r="D32" s="149"/>
      <c r="E32" s="16"/>
      <c r="F32" s="16"/>
      <c r="G32" s="16"/>
      <c r="H32" s="16"/>
      <c r="I32" s="16"/>
      <c r="J32" s="16"/>
      <c r="K32" s="118"/>
    </row>
    <row r="33" spans="2:11" ht="20.25" customHeight="1">
      <c r="B33" s="149" t="s">
        <v>24</v>
      </c>
      <c r="C33" s="149"/>
      <c r="D33" s="149"/>
      <c r="E33" s="9"/>
      <c r="F33" s="9"/>
      <c r="G33" s="9"/>
      <c r="H33" s="9"/>
      <c r="I33" s="9"/>
      <c r="J33" s="9"/>
      <c r="K33" s="116"/>
    </row>
    <row r="34" spans="2:11" ht="20.25" customHeight="1">
      <c r="B34" s="149"/>
      <c r="C34" s="149"/>
      <c r="D34" s="149"/>
      <c r="E34" s="16"/>
      <c r="F34" s="16"/>
      <c r="G34" s="16"/>
      <c r="H34" s="16"/>
      <c r="I34" s="16"/>
      <c r="J34" s="16"/>
      <c r="K34" s="118"/>
    </row>
    <row r="35" spans="2:11" ht="20.25" customHeight="1">
      <c r="B35" s="149" t="s">
        <v>11</v>
      </c>
      <c r="C35" s="149"/>
      <c r="D35" s="149"/>
      <c r="E35" s="9"/>
      <c r="F35" s="9"/>
      <c r="G35" s="9"/>
      <c r="H35" s="9"/>
      <c r="I35" s="9"/>
      <c r="J35" s="9"/>
      <c r="K35" s="116"/>
    </row>
    <row r="36" spans="2:11" ht="20.25" customHeight="1">
      <c r="B36" s="149"/>
      <c r="C36" s="149"/>
      <c r="D36" s="149"/>
      <c r="E36" s="16"/>
      <c r="F36" s="16"/>
      <c r="G36" s="16"/>
      <c r="H36" s="16"/>
      <c r="I36" s="16"/>
      <c r="J36" s="16"/>
      <c r="K36" s="118"/>
    </row>
    <row r="37" spans="2:11" ht="22.5" customHeight="1">
      <c r="C37" s="55" t="s">
        <v>58</v>
      </c>
    </row>
  </sheetData>
  <mergeCells count="54">
    <mergeCell ref="C7:D7"/>
    <mergeCell ref="B2:K2"/>
    <mergeCell ref="B4:C4"/>
    <mergeCell ref="D4:K4"/>
    <mergeCell ref="J5:K5"/>
    <mergeCell ref="C6:D6"/>
    <mergeCell ref="B9:C10"/>
    <mergeCell ref="D9:F9"/>
    <mergeCell ref="G9:H9"/>
    <mergeCell ref="G10:H10"/>
    <mergeCell ref="B11:C12"/>
    <mergeCell ref="D11:D12"/>
    <mergeCell ref="E11:E12"/>
    <mergeCell ref="F11:F12"/>
    <mergeCell ref="G11:H12"/>
    <mergeCell ref="I11:I12"/>
    <mergeCell ref="J11:J12"/>
    <mergeCell ref="K11:K12"/>
    <mergeCell ref="B13:C14"/>
    <mergeCell ref="D13:D14"/>
    <mergeCell ref="E13:E14"/>
    <mergeCell ref="F13:F14"/>
    <mergeCell ref="G13:H14"/>
    <mergeCell ref="I13:I14"/>
    <mergeCell ref="J13:J14"/>
    <mergeCell ref="B20:K20"/>
    <mergeCell ref="B21:K21"/>
    <mergeCell ref="B22:K22"/>
    <mergeCell ref="B23:K23"/>
    <mergeCell ref="K13:K14"/>
    <mergeCell ref="B15:C16"/>
    <mergeCell ref="D15:D16"/>
    <mergeCell ref="E15:E16"/>
    <mergeCell ref="F15:F16"/>
    <mergeCell ref="G15:H16"/>
    <mergeCell ref="I15:I16"/>
    <mergeCell ref="J15:J16"/>
    <mergeCell ref="K15:K16"/>
    <mergeCell ref="B35:C36"/>
    <mergeCell ref="D35:D36"/>
    <mergeCell ref="K35:K36"/>
    <mergeCell ref="B28:C28"/>
    <mergeCell ref="F28:J28"/>
    <mergeCell ref="B29:C30"/>
    <mergeCell ref="D29:D30"/>
    <mergeCell ref="K29:K30"/>
    <mergeCell ref="B31:C32"/>
    <mergeCell ref="D31:D32"/>
    <mergeCell ref="K31:K32"/>
    <mergeCell ref="B24:K24"/>
    <mergeCell ref="B25:K25"/>
    <mergeCell ref="B33:C34"/>
    <mergeCell ref="D33:D34"/>
    <mergeCell ref="K33:K34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様式２</vt:lpstr>
      <vt:lpstr>様式 3－１（旬報）</vt:lpstr>
      <vt:lpstr>様式３－２（日報）</vt:lpstr>
      <vt:lpstr>様式２記入例</vt:lpstr>
      <vt:lpstr>様式３ー１記入例</vt:lpstr>
      <vt:lpstr>様式3-2記入例</vt:lpstr>
      <vt:lpstr>'様式 3－１（旬報）'!Print_Area</vt:lpstr>
      <vt:lpstr>様式２!Print_Area</vt:lpstr>
      <vt:lpstr>'様式３－２（日報）'!Print_Area</vt:lpstr>
      <vt:lpstr>'様式3-2記入例'!Print_Area</vt:lpstr>
      <vt:lpstr>様式３ー１記入例!Print_Area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建設局</dc:creator>
  <cp:lastModifiedBy>240.小坂　純市</cp:lastModifiedBy>
  <cp:lastPrinted>2022-06-27T02:17:57Z</cp:lastPrinted>
  <dcterms:created xsi:type="dcterms:W3CDTF">2012-08-28T00:58:45Z</dcterms:created>
  <dcterms:modified xsi:type="dcterms:W3CDTF">2022-06-27T02:28:22Z</dcterms:modified>
</cp:coreProperties>
</file>