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ntranet-fs1\環）事業廃棄物課\00 課共通簿冊\A001000600 庶務（照会回答関係）\14 戦略ビジョン・新まちづくり計画・アクションプラン等\R3AP\2021 0426　 【最短521〆切】AP2019に係る進行管理等及びR3年度サマープレビュー\作業用\様式エ\行政事務センター\R7\20250499文書発送\"/>
    </mc:Choice>
  </mc:AlternateContent>
  <xr:revisionPtr revIDLastSave="0" documentId="8_{72D815BC-2ADD-44CE-A9EE-23CCBFBFEE2B}" xr6:coauthVersionLast="47" xr6:coauthVersionMax="47" xr10:uidLastSave="{00000000-0000-0000-0000-000000000000}"/>
  <bookViews>
    <workbookView xWindow="-120" yWindow="-120" windowWidth="29040" windowHeight="15990" xr2:uid="{C2046577-1C1F-4586-AFB3-0BFB22B02EAE}"/>
  </bookViews>
  <sheets>
    <sheet name="計画書" sheetId="3" r:id="rId1"/>
  </sheets>
  <definedNames>
    <definedName name="_xlnm._FilterDatabase" localSheetId="0" hidden="1">計画書!$A$15:$T$41</definedName>
    <definedName name="_xlnm.Print_Area" localSheetId="0">計画書!$A$1:$T$41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3" l="1"/>
  <c r="I29" i="3"/>
  <c r="K29" i="3"/>
  <c r="J29" i="3"/>
  <c r="T41" i="3" l="1"/>
  <c r="R36" i="3"/>
  <c r="Q36" i="3"/>
  <c r="G36" i="3"/>
  <c r="I36" i="3" s="1"/>
  <c r="O34" i="3"/>
  <c r="Q34" i="3" s="1"/>
  <c r="R33" i="3"/>
  <c r="Q33" i="3"/>
  <c r="K33" i="3"/>
  <c r="J33" i="3"/>
  <c r="I33" i="3"/>
  <c r="R32" i="3"/>
  <c r="Q32" i="3"/>
  <c r="K32" i="3"/>
  <c r="J32" i="3"/>
  <c r="I32" i="3"/>
  <c r="R31" i="3"/>
  <c r="Q31" i="3"/>
  <c r="K31" i="3"/>
  <c r="J31" i="3"/>
  <c r="I31" i="3"/>
  <c r="O30" i="3"/>
  <c r="Q30" i="3" s="1"/>
  <c r="R28" i="3"/>
  <c r="Q28" i="3"/>
  <c r="K28" i="3"/>
  <c r="J28" i="3"/>
  <c r="I28" i="3"/>
  <c r="R27" i="3"/>
  <c r="Q27" i="3"/>
  <c r="K27" i="3"/>
  <c r="J27" i="3"/>
  <c r="I27" i="3"/>
  <c r="R26" i="3"/>
  <c r="Q26" i="3"/>
  <c r="K26" i="3"/>
  <c r="J26" i="3"/>
  <c r="I26" i="3"/>
  <c r="O25" i="3"/>
  <c r="R24" i="3"/>
  <c r="Q24" i="3"/>
  <c r="K24" i="3"/>
  <c r="J24" i="3"/>
  <c r="I24" i="3"/>
  <c r="R23" i="3"/>
  <c r="Q23" i="3"/>
  <c r="K23" i="3"/>
  <c r="J23" i="3"/>
  <c r="I23" i="3"/>
  <c r="R22" i="3"/>
  <c r="Q22" i="3"/>
  <c r="K22" i="3"/>
  <c r="J22" i="3"/>
  <c r="I22" i="3"/>
  <c r="R21" i="3"/>
  <c r="Q21" i="3"/>
  <c r="K21" i="3"/>
  <c r="J21" i="3"/>
  <c r="I21" i="3"/>
  <c r="R20" i="3"/>
  <c r="Q20" i="3"/>
  <c r="K20" i="3"/>
  <c r="I20" i="3"/>
  <c r="O15" i="3"/>
  <c r="E15" i="3"/>
  <c r="A10" i="3"/>
  <c r="K34" i="3" l="1"/>
  <c r="O35" i="3"/>
  <c r="Q35" i="3" s="1"/>
  <c r="J36" i="3"/>
  <c r="K25" i="3"/>
  <c r="K36" i="3"/>
  <c r="K30" i="3"/>
  <c r="O38" i="3"/>
  <c r="Q38" i="3" s="1"/>
  <c r="O37" i="3"/>
  <c r="Q37" i="3" s="1"/>
  <c r="J2" i="3"/>
  <c r="Q25" i="3"/>
  <c r="K35" i="3" l="1"/>
  <c r="K38" i="3" s="1"/>
  <c r="K37" i="3" l="1"/>
</calcChain>
</file>

<file path=xl/sharedStrings.xml><?xml version="1.0" encoding="utf-8"?>
<sst xmlns="http://schemas.openxmlformats.org/spreadsheetml/2006/main" count="147" uniqueCount="102">
  <si>
    <t>様式２（第１０条、第１１条関係）</t>
    <rPh sb="0" eb="2">
      <t>ヨウシキ</t>
    </rPh>
    <rPh sb="4" eb="5">
      <t>ダイ</t>
    </rPh>
    <rPh sb="7" eb="8">
      <t>ジョウ</t>
    </rPh>
    <rPh sb="9" eb="10">
      <t>ダイ</t>
    </rPh>
    <rPh sb="12" eb="13">
      <t>ジョウ</t>
    </rPh>
    <rPh sb="13" eb="15">
      <t>カンケイ</t>
    </rPh>
    <phoneticPr fontId="5"/>
  </si>
  <si>
    <t>◆</t>
    <phoneticPr fontId="5"/>
  </si>
  <si>
    <t>年度：事業系廃棄物減量計画書・処理実績報告書</t>
    <rPh sb="0" eb="2">
      <t>ネンド</t>
    </rPh>
    <phoneticPr fontId="5"/>
  </si>
  <si>
    <t>年</t>
    <rPh sb="0" eb="1">
      <t>ネン</t>
    </rPh>
    <phoneticPr fontId="5"/>
  </si>
  <si>
    <t>月</t>
    <rPh sb="0" eb="1">
      <t>ツキ</t>
    </rPh>
    <phoneticPr fontId="9"/>
  </si>
  <si>
    <t>日</t>
    <rPh sb="0" eb="1">
      <t>ニチ</t>
    </rPh>
    <phoneticPr fontId="9"/>
  </si>
  <si>
    <t>区</t>
    <rPh sb="0" eb="1">
      <t>ク</t>
    </rPh>
    <phoneticPr fontId="9"/>
  </si>
  <si>
    <t>一般ごみの比重</t>
    <rPh sb="0" eb="2">
      <t>イッパン</t>
    </rPh>
    <rPh sb="5" eb="7">
      <t>ヒジュウ</t>
    </rPh>
    <phoneticPr fontId="9"/>
  </si>
  <si>
    <t>単位</t>
    <rPh sb="0" eb="2">
      <t>タンイ</t>
    </rPh>
    <phoneticPr fontId="9"/>
  </si>
  <si>
    <t>回収業者(その他)</t>
    <rPh sb="0" eb="2">
      <t>カイシュウ</t>
    </rPh>
    <rPh sb="2" eb="4">
      <t>ギョウシャ</t>
    </rPh>
    <rPh sb="7" eb="8">
      <t>タ</t>
    </rPh>
    <phoneticPr fontId="5"/>
  </si>
  <si>
    <t>回収業者(その他・自由記載)</t>
    <rPh sb="0" eb="2">
      <t>カイシュウ</t>
    </rPh>
    <rPh sb="2" eb="4">
      <t>ギョウシャ</t>
    </rPh>
    <rPh sb="7" eb="8">
      <t>タ</t>
    </rPh>
    <rPh sb="9" eb="11">
      <t>ジユウ</t>
    </rPh>
    <rPh sb="11" eb="13">
      <t>キサイ</t>
    </rPh>
    <phoneticPr fontId="5"/>
  </si>
  <si>
    <t>回収業者(一般(廃棄)ごみ)</t>
    <rPh sb="0" eb="2">
      <t>カイシュウ</t>
    </rPh>
    <rPh sb="2" eb="4">
      <t>ギョウシャ</t>
    </rPh>
    <rPh sb="5" eb="7">
      <t>イッパン</t>
    </rPh>
    <rPh sb="8" eb="10">
      <t>ハイキ</t>
    </rPh>
    <phoneticPr fontId="5"/>
  </si>
  <si>
    <t>（あて先） 札幌市長</t>
    <phoneticPr fontId="5"/>
  </si>
  <si>
    <t>作成日</t>
    <rPh sb="0" eb="2">
      <t>サクセイ</t>
    </rPh>
    <rPh sb="2" eb="3">
      <t>ヒ</t>
    </rPh>
    <phoneticPr fontId="5"/>
  </si>
  <si>
    <t>2023（令和5）</t>
    <rPh sb="5" eb="7">
      <t>レイワ</t>
    </rPh>
    <phoneticPr fontId="5"/>
  </si>
  <si>
    <t>月</t>
    <rPh sb="0" eb="1">
      <t>ガツ</t>
    </rPh>
    <phoneticPr fontId="5"/>
  </si>
  <si>
    <t>日</t>
    <rPh sb="0" eb="1">
      <t>ニチ</t>
    </rPh>
    <phoneticPr fontId="5"/>
  </si>
  <si>
    <t>中央</t>
    <rPh sb="0" eb="2">
      <t>チュウオウ</t>
    </rPh>
    <phoneticPr fontId="9"/>
  </si>
  <si>
    <t>通常</t>
    <rPh sb="0" eb="2">
      <t>ツウジョウ</t>
    </rPh>
    <phoneticPr fontId="9"/>
  </si>
  <si>
    <t>m3</t>
  </si>
  <si>
    <t>札幌市環境事業公社</t>
    <rPh sb="0" eb="3">
      <t>サッポロシ</t>
    </rPh>
    <phoneticPr fontId="5"/>
  </si>
  <si>
    <t>2024（令和6）</t>
    <rPh sb="5" eb="7">
      <t>レイワ</t>
    </rPh>
    <phoneticPr fontId="5"/>
  </si>
  <si>
    <t>北</t>
    <rPh sb="0" eb="1">
      <t>キタ</t>
    </rPh>
    <phoneticPr fontId="9"/>
  </si>
  <si>
    <t>生ごみが多い</t>
    <rPh sb="0" eb="1">
      <t>ナマ</t>
    </rPh>
    <rPh sb="4" eb="5">
      <t>オオ</t>
    </rPh>
    <phoneticPr fontId="9"/>
  </si>
  <si>
    <t>ℓ</t>
  </si>
  <si>
    <t>業者回収</t>
    <rPh sb="0" eb="2">
      <t>ギョウシャ</t>
    </rPh>
    <rPh sb="2" eb="4">
      <t>カイシュウ</t>
    </rPh>
    <phoneticPr fontId="5"/>
  </si>
  <si>
    <t>自己搬入</t>
    <rPh sb="0" eb="2">
      <t>ジコ</t>
    </rPh>
    <rPh sb="2" eb="4">
      <t>ハンニュウ</t>
    </rPh>
    <phoneticPr fontId="5"/>
  </si>
  <si>
    <t>ID（※事業者コード）</t>
    <rPh sb="4" eb="7">
      <t>ジギョウシャ</t>
    </rPh>
    <phoneticPr fontId="5"/>
  </si>
  <si>
    <t>届出者住所　</t>
    <rPh sb="0" eb="2">
      <t>トドケデ</t>
    </rPh>
    <rPh sb="2" eb="3">
      <t>シャ</t>
    </rPh>
    <rPh sb="3" eb="5">
      <t>ジュウショ</t>
    </rPh>
    <phoneticPr fontId="5"/>
  </si>
  <si>
    <t>2025（令和7）</t>
    <rPh sb="5" eb="7">
      <t>レイワ</t>
    </rPh>
    <phoneticPr fontId="5"/>
  </si>
  <si>
    <t>東</t>
    <rPh sb="0" eb="1">
      <t>ヒガシ</t>
    </rPh>
    <phoneticPr fontId="9"/>
  </si>
  <si>
    <t>紙が多い</t>
    <rPh sb="0" eb="1">
      <t>カミ</t>
    </rPh>
    <rPh sb="2" eb="3">
      <t>オオ</t>
    </rPh>
    <phoneticPr fontId="9"/>
  </si>
  <si>
    <t>kg</t>
  </si>
  <si>
    <t>自己回収</t>
    <rPh sb="0" eb="2">
      <t>ジコ</t>
    </rPh>
    <rPh sb="2" eb="4">
      <t>カイシュウ</t>
    </rPh>
    <phoneticPr fontId="5"/>
  </si>
  <si>
    <t>　　　氏名　</t>
    <rPh sb="3" eb="5">
      <t>シメイ</t>
    </rPh>
    <phoneticPr fontId="5"/>
  </si>
  <si>
    <t>2026（令和8）</t>
    <rPh sb="5" eb="7">
      <t>レイワ</t>
    </rPh>
    <phoneticPr fontId="5"/>
  </si>
  <si>
    <t>白石</t>
    <rPh sb="0" eb="2">
      <t>シロイシ</t>
    </rPh>
    <phoneticPr fontId="9"/>
  </si>
  <si>
    <t>該当なし</t>
    <rPh sb="0" eb="2">
      <t>ガイトウ</t>
    </rPh>
    <phoneticPr fontId="5"/>
  </si>
  <si>
    <t>黄色のセルはプルダウンから選択してください（必須入力項目です。選択すると色が変わります）</t>
    <rPh sb="22" eb="24">
      <t>ヒッス</t>
    </rPh>
    <rPh sb="24" eb="26">
      <t>ニュウリョク</t>
    </rPh>
    <rPh sb="26" eb="28">
      <t>コウモク</t>
    </rPh>
    <rPh sb="31" eb="33">
      <t>センタク</t>
    </rPh>
    <rPh sb="36" eb="37">
      <t>イロ</t>
    </rPh>
    <rPh sb="38" eb="39">
      <t>カ</t>
    </rPh>
    <phoneticPr fontId="5"/>
  </si>
  <si>
    <t>（法人にあっては、主たる事務所の所在地、名称及び代表者の氏名）</t>
    <rPh sb="1" eb="3">
      <t>ホウジン</t>
    </rPh>
    <rPh sb="9" eb="10">
      <t>シュ</t>
    </rPh>
    <rPh sb="12" eb="14">
      <t>ジム</t>
    </rPh>
    <rPh sb="14" eb="15">
      <t>ショ</t>
    </rPh>
    <rPh sb="16" eb="19">
      <t>ショザイチ</t>
    </rPh>
    <rPh sb="20" eb="22">
      <t>メイショウ</t>
    </rPh>
    <rPh sb="22" eb="23">
      <t>オヨ</t>
    </rPh>
    <rPh sb="24" eb="27">
      <t>ダイヒョウシャ</t>
    </rPh>
    <rPh sb="28" eb="30">
      <t>シメイ</t>
    </rPh>
    <phoneticPr fontId="5"/>
  </si>
  <si>
    <t>2027（令和9）</t>
    <rPh sb="5" eb="7">
      <t>レイワ</t>
    </rPh>
    <phoneticPr fontId="5"/>
  </si>
  <si>
    <t>厚別</t>
    <rPh sb="0" eb="2">
      <t>アツベツ</t>
    </rPh>
    <phoneticPr fontId="9"/>
  </si>
  <si>
    <t>ピンク色のセルは値を直接入力してください（必須入力項目です。値を入力すると色が変わります）</t>
    <rPh sb="8" eb="9">
      <t>アタイ</t>
    </rPh>
    <rPh sb="10" eb="12">
      <t>チョクセツ</t>
    </rPh>
    <rPh sb="12" eb="14">
      <t>ニュウリョク</t>
    </rPh>
    <rPh sb="21" eb="23">
      <t>ヒッス</t>
    </rPh>
    <rPh sb="23" eb="25">
      <t>ニュウリョク</t>
    </rPh>
    <rPh sb="25" eb="27">
      <t>コウモク</t>
    </rPh>
    <rPh sb="30" eb="31">
      <t>アタイ</t>
    </rPh>
    <rPh sb="32" eb="34">
      <t>ニュウリョク</t>
    </rPh>
    <rPh sb="37" eb="38">
      <t>イロ</t>
    </rPh>
    <rPh sb="39" eb="40">
      <t>カ</t>
    </rPh>
    <phoneticPr fontId="5"/>
  </si>
  <si>
    <t>電話</t>
    <rPh sb="0" eb="2">
      <t>デンワ</t>
    </rPh>
    <phoneticPr fontId="5"/>
  </si>
  <si>
    <t>（</t>
    <phoneticPr fontId="5"/>
  </si>
  <si>
    <t>）</t>
    <phoneticPr fontId="5"/>
  </si>
  <si>
    <t>2028（令和10）</t>
    <rPh sb="5" eb="7">
      <t>レイワ</t>
    </rPh>
    <phoneticPr fontId="5"/>
  </si>
  <si>
    <t>豊平</t>
    <rPh sb="0" eb="2">
      <t>トヨヒラ</t>
    </rPh>
    <phoneticPr fontId="9"/>
  </si>
  <si>
    <t>薄緑色のセルはプルダウンから選択してください。</t>
    <rPh sb="0" eb="1">
      <t>ウス</t>
    </rPh>
    <rPh sb="1" eb="2">
      <t>ミドリ</t>
    </rPh>
    <phoneticPr fontId="5"/>
  </si>
  <si>
    <t>清田</t>
    <rPh sb="0" eb="2">
      <t>キヨタ</t>
    </rPh>
    <phoneticPr fontId="9"/>
  </si>
  <si>
    <t>南</t>
    <rPh sb="0" eb="1">
      <t>ミナミ</t>
    </rPh>
    <phoneticPr fontId="9"/>
  </si>
  <si>
    <t>年度</t>
    <rPh sb="0" eb="2">
      <t>ネンド</t>
    </rPh>
    <phoneticPr fontId="5"/>
  </si>
  <si>
    <t>西</t>
    <rPh sb="0" eb="1">
      <t>ニシ</t>
    </rPh>
    <phoneticPr fontId="9"/>
  </si>
  <si>
    <t>建築物</t>
    <phoneticPr fontId="5"/>
  </si>
  <si>
    <t>所在地</t>
    <rPh sb="0" eb="3">
      <t>ショザイチ</t>
    </rPh>
    <phoneticPr fontId="5"/>
  </si>
  <si>
    <t>札幌市</t>
    <rPh sb="0" eb="3">
      <t>サッポロシ</t>
    </rPh>
    <phoneticPr fontId="5"/>
  </si>
  <si>
    <t>区</t>
    <rPh sb="0" eb="1">
      <t>ク</t>
    </rPh>
    <phoneticPr fontId="5"/>
  </si>
  <si>
    <t>　建物名称（ビル名等）</t>
    <rPh sb="1" eb="3">
      <t>タテモノ</t>
    </rPh>
    <rPh sb="3" eb="5">
      <t>メイショウ</t>
    </rPh>
    <rPh sb="8" eb="9">
      <t>ナ</t>
    </rPh>
    <rPh sb="9" eb="10">
      <t>ナド</t>
    </rPh>
    <phoneticPr fontId="5"/>
  </si>
  <si>
    <t>廃棄物
管理責任者</t>
    <phoneticPr fontId="5"/>
  </si>
  <si>
    <t>所属：</t>
    <rPh sb="0" eb="2">
      <t>ショゾク</t>
    </rPh>
    <phoneticPr fontId="5"/>
  </si>
  <si>
    <t>手稲</t>
    <rPh sb="0" eb="2">
      <t>テイネ</t>
    </rPh>
    <phoneticPr fontId="9"/>
  </si>
  <si>
    <t>氏名：</t>
    <rPh sb="0" eb="2">
      <t>シメイ</t>
    </rPh>
    <phoneticPr fontId="5"/>
  </si>
  <si>
    <t>電話：</t>
    <rPh sb="0" eb="2">
      <t>デンワ</t>
    </rPh>
    <phoneticPr fontId="5"/>
  </si>
  <si>
    <t>（</t>
  </si>
  <si>
    <t>）</t>
  </si>
  <si>
    <t>区　　　　分</t>
    <rPh sb="0" eb="1">
      <t>ク</t>
    </rPh>
    <rPh sb="5" eb="6">
      <t>ブン</t>
    </rPh>
    <phoneticPr fontId="5"/>
  </si>
  <si>
    <t>発生量</t>
    <rPh sb="0" eb="2">
      <t>ハッセイ</t>
    </rPh>
    <rPh sb="2" eb="3">
      <t>リョウ</t>
    </rPh>
    <phoneticPr fontId="5"/>
  </si>
  <si>
    <t>回収業者</t>
    <rPh sb="0" eb="2">
      <t>カイシュウ</t>
    </rPh>
    <rPh sb="2" eb="4">
      <t>ギョウシャ</t>
    </rPh>
    <phoneticPr fontId="5"/>
  </si>
  <si>
    <t>データ
取得用</t>
    <rPh sb="4" eb="6">
      <t>シュトク</t>
    </rPh>
    <rPh sb="6" eb="7">
      <t>ヨウ</t>
    </rPh>
    <phoneticPr fontId="5"/>
  </si>
  <si>
    <t>エラー</t>
    <phoneticPr fontId="5"/>
  </si>
  <si>
    <t>容量
実績</t>
    <rPh sb="0" eb="2">
      <t>ヨウリョウ</t>
    </rPh>
    <rPh sb="3" eb="5">
      <t>ジッセキ</t>
    </rPh>
    <phoneticPr fontId="5"/>
  </si>
  <si>
    <t>単位</t>
    <rPh sb="0" eb="2">
      <t>タンイ</t>
    </rPh>
    <phoneticPr fontId="5"/>
  </si>
  <si>
    <t>比重</t>
    <rPh sb="0" eb="2">
      <t>ヒジュウ</t>
    </rPh>
    <phoneticPr fontId="5"/>
  </si>
  <si>
    <t>圧縮
倍率</t>
    <rPh sb="0" eb="2">
      <t>アッシュク</t>
    </rPh>
    <rPh sb="3" eb="5">
      <t>バイリツ</t>
    </rPh>
    <phoneticPr fontId="5"/>
  </si>
  <si>
    <t>換算メモ(容量に比重を掛けて重量に換算します)
(計算式1：○○㎥×比重×1,000×圧縮倍率＝△△kg)
(計算式2：○○ℓ×比重×圧縮倍率　      ＝△△kg)</t>
    <rPh sb="0" eb="2">
      <t>カンサン</t>
    </rPh>
    <rPh sb="5" eb="7">
      <t>ヨウリョウ</t>
    </rPh>
    <rPh sb="8" eb="10">
      <t>ヒジュウ</t>
    </rPh>
    <rPh sb="11" eb="12">
      <t>カ</t>
    </rPh>
    <rPh sb="14" eb="16">
      <t>ジュウリョウ</t>
    </rPh>
    <rPh sb="17" eb="19">
      <t>カンサン</t>
    </rPh>
    <rPh sb="25" eb="28">
      <t>ケイサンシキ</t>
    </rPh>
    <rPh sb="34" eb="36">
      <t>ヒジュウ</t>
    </rPh>
    <rPh sb="43" eb="45">
      <t>アッシュク</t>
    </rPh>
    <rPh sb="45" eb="47">
      <t>バイリツ</t>
    </rPh>
    <phoneticPr fontId="5"/>
  </si>
  <si>
    <t>換算後
（重量実績）</t>
    <rPh sb="0" eb="2">
      <t>カンサン</t>
    </rPh>
    <rPh sb="2" eb="3">
      <t>ゴ</t>
    </rPh>
    <rPh sb="5" eb="7">
      <t>ジュウリョウ</t>
    </rPh>
    <rPh sb="7" eb="9">
      <t>ジッセキ</t>
    </rPh>
    <phoneticPr fontId="5"/>
  </si>
  <si>
    <t>再利用（リサイクル）対象物</t>
    <rPh sb="0" eb="3">
      <t>サイリヨウ</t>
    </rPh>
    <rPh sb="10" eb="13">
      <t>タイショウブツ</t>
    </rPh>
    <phoneticPr fontId="5"/>
  </si>
  <si>
    <t>古紙回収</t>
    <rPh sb="0" eb="1">
      <t>フル</t>
    </rPh>
    <rPh sb="1" eb="2">
      <t>カミ</t>
    </rPh>
    <rPh sb="2" eb="4">
      <t>カイシュウ</t>
    </rPh>
    <phoneticPr fontId="5"/>
  </si>
  <si>
    <t>新聞</t>
    <rPh sb="0" eb="2">
      <t>シンブン</t>
    </rPh>
    <phoneticPr fontId="5"/>
  </si>
  <si>
    <t>kg</t>
    <phoneticPr fontId="5"/>
  </si>
  <si>
    <t>ダンボール</t>
    <phoneticPr fontId="5"/>
  </si>
  <si>
    <t>ＯＡ紙</t>
    <rPh sb="2" eb="3">
      <t>カミ</t>
    </rPh>
    <phoneticPr fontId="5"/>
  </si>
  <si>
    <t>雑誌、その他</t>
    <rPh sb="0" eb="2">
      <t>ザッシ</t>
    </rPh>
    <rPh sb="5" eb="6">
      <t>タ</t>
    </rPh>
    <phoneticPr fontId="5"/>
  </si>
  <si>
    <t>小　　計</t>
    <rPh sb="0" eb="1">
      <t>ショウ</t>
    </rPh>
    <rPh sb="3" eb="4">
      <t>ケイ</t>
    </rPh>
    <phoneticPr fontId="5"/>
  </si>
  <si>
    <t>飲料容器</t>
    <rPh sb="0" eb="2">
      <t>インリョウ</t>
    </rPh>
    <rPh sb="2" eb="4">
      <t>ヨウキ</t>
    </rPh>
    <phoneticPr fontId="5"/>
  </si>
  <si>
    <t>びん・缶・ペットボトル混合</t>
    <rPh sb="3" eb="4">
      <t>カン</t>
    </rPh>
    <rPh sb="11" eb="13">
      <t>コンゴウ</t>
    </rPh>
    <phoneticPr fontId="5"/>
  </si>
  <si>
    <t>びん</t>
    <phoneticPr fontId="5"/>
  </si>
  <si>
    <t>缶</t>
    <rPh sb="0" eb="1">
      <t>カン</t>
    </rPh>
    <phoneticPr fontId="5"/>
  </si>
  <si>
    <t>その他</t>
    <rPh sb="2" eb="3">
      <t>タ</t>
    </rPh>
    <phoneticPr fontId="5"/>
  </si>
  <si>
    <t>環境事業公社資源化ごみ</t>
    <rPh sb="0" eb="4">
      <t>カンキョウジギョウ</t>
    </rPh>
    <rPh sb="4" eb="6">
      <t>コウシャ</t>
    </rPh>
    <phoneticPr fontId="5"/>
  </si>
  <si>
    <t>環境事業公社資源化生ごみ</t>
    <rPh sb="0" eb="4">
      <t>カンキョウジギョウ</t>
    </rPh>
    <rPh sb="4" eb="6">
      <t>コウシャ</t>
    </rPh>
    <rPh sb="6" eb="9">
      <t>シゲンカ</t>
    </rPh>
    <phoneticPr fontId="5"/>
  </si>
  <si>
    <t>　　　　　計　（A）</t>
    <rPh sb="5" eb="6">
      <t>ケイ</t>
    </rPh>
    <phoneticPr fontId="5"/>
  </si>
  <si>
    <t>※一般（廃棄）
ごみ（B）</t>
    <rPh sb="1" eb="3">
      <t>イッパン</t>
    </rPh>
    <rPh sb="4" eb="6">
      <t>ハイキ</t>
    </rPh>
    <phoneticPr fontId="5"/>
  </si>
  <si>
    <t>合計 （C) = （A）＋（B）</t>
    <rPh sb="0" eb="2">
      <t>ゴウケイ</t>
    </rPh>
    <phoneticPr fontId="5"/>
  </si>
  <si>
    <t>再利用率（A）÷（C）×100</t>
    <rPh sb="0" eb="1">
      <t>サイ</t>
    </rPh>
    <rPh sb="1" eb="4">
      <t>リヨウリツ</t>
    </rPh>
    <phoneticPr fontId="5"/>
  </si>
  <si>
    <t>%</t>
  </si>
  <si>
    <t>※電化製品・事務机・発泡スチロールなど金属・プラスチック類及びペットボトル(飲料容器混合排出の場合を除く)などの「産業廃棄物」は計上しないでください。</t>
    <rPh sb="1" eb="3">
      <t>デンカ</t>
    </rPh>
    <rPh sb="3" eb="5">
      <t>セイヒン</t>
    </rPh>
    <rPh sb="6" eb="8">
      <t>ジム</t>
    </rPh>
    <rPh sb="8" eb="9">
      <t>ヅクエ</t>
    </rPh>
    <rPh sb="10" eb="12">
      <t>ハッポウ</t>
    </rPh>
    <rPh sb="19" eb="21">
      <t>キンゾク</t>
    </rPh>
    <rPh sb="28" eb="29">
      <t>ルイ</t>
    </rPh>
    <rPh sb="29" eb="30">
      <t>オヨ</t>
    </rPh>
    <rPh sb="38" eb="40">
      <t>インリョウ</t>
    </rPh>
    <rPh sb="40" eb="42">
      <t>ヨウキ</t>
    </rPh>
    <rPh sb="42" eb="44">
      <t>コンゴウ</t>
    </rPh>
    <rPh sb="44" eb="46">
      <t>ハイシュツ</t>
    </rPh>
    <rPh sb="47" eb="49">
      <t>バアイ</t>
    </rPh>
    <rPh sb="50" eb="51">
      <t>ノゾ</t>
    </rPh>
    <rPh sb="57" eb="59">
      <t>サンギョウ</t>
    </rPh>
    <rPh sb="59" eb="62">
      <t>ハイキブツ</t>
    </rPh>
    <rPh sb="64" eb="66">
      <t>ケイジョウ</t>
    </rPh>
    <phoneticPr fontId="5"/>
  </si>
  <si>
    <t>備考：</t>
    <rPh sb="0" eb="2">
      <t>ビコウ</t>
    </rPh>
    <phoneticPr fontId="5"/>
  </si>
  <si>
    <r>
      <t>●2022年度よりシステムで処理を行うため、本様式による提出をお願いいたします。</t>
    </r>
    <r>
      <rPr>
        <b/>
        <sz val="11"/>
        <color indexed="10"/>
        <rFont val="ＭＳ Ｐゴシック"/>
        <family val="3"/>
        <charset val="128"/>
      </rPr>
      <t>※本シートおよびセルの「保護」は解除せずに入力してください。</t>
    </r>
    <rPh sb="5" eb="7">
      <t>ネンド</t>
    </rPh>
    <rPh sb="14" eb="16">
      <t>ショリ</t>
    </rPh>
    <rPh sb="17" eb="18">
      <t>オコナ</t>
    </rPh>
    <rPh sb="22" eb="23">
      <t>ホン</t>
    </rPh>
    <rPh sb="23" eb="25">
      <t>ヨウシキ</t>
    </rPh>
    <rPh sb="28" eb="30">
      <t>テイシュツ</t>
    </rPh>
    <rPh sb="32" eb="33">
      <t>ネガ</t>
    </rPh>
    <rPh sb="41" eb="42">
      <t>ホン</t>
    </rPh>
    <rPh sb="52" eb="54">
      <t>ホゴ</t>
    </rPh>
    <rPh sb="56" eb="58">
      <t>カイジョ</t>
    </rPh>
    <rPh sb="61" eb="63">
      <t>ニュウリョク</t>
    </rPh>
    <phoneticPr fontId="5"/>
  </si>
  <si>
    <t>水色のセルは値を直接入力してください。（圧縮倍率は予め「1.0」が入力済みですが変更可能です）</t>
    <rPh sb="0" eb="1">
      <t>ミズ</t>
    </rPh>
    <rPh sb="6" eb="7">
      <t>アタイ</t>
    </rPh>
    <rPh sb="8" eb="10">
      <t>チョクセツ</t>
    </rPh>
    <rPh sb="10" eb="12">
      <t>ニュウリョク</t>
    </rPh>
    <rPh sb="20" eb="24">
      <t>アッシュクバイリツ</t>
    </rPh>
    <rPh sb="25" eb="26">
      <t>アラカジ</t>
    </rPh>
    <rPh sb="33" eb="36">
      <t>ニュウリョクズ</t>
    </rPh>
    <rPh sb="40" eb="42">
      <t>ヘンコウ</t>
    </rPh>
    <rPh sb="42" eb="44">
      <t>カノウ</t>
    </rPh>
    <phoneticPr fontId="5"/>
  </si>
  <si>
    <t>シュレッダーくず、紙くず</t>
    <phoneticPr fontId="5"/>
  </si>
  <si>
    <t>缶・ペットボトル混合</t>
    <rPh sb="0" eb="1">
      <t>カン</t>
    </rPh>
    <rPh sb="8" eb="10">
      <t>コンゴウ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</si>
</sst>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
    <numFmt numFmtId="179" formatCode="#,###.##"/>
    <numFmt numFmtId="180" formatCode="#,##0.##"/>
  </numFmts>
  <fonts count="26"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ＭＳ Ｐゴシック"/>
      <family val="3"/>
      <charset val="128"/>
    </font>
    <font>
      <sz val="9"/>
      <name val="ＭＳ Ｐ明朝"/>
      <family val="1"/>
      <charset val="128"/>
    </font>
    <font>
      <sz val="6"/>
      <name val="ＭＳ Ｐゴシック"/>
      <family val="3"/>
      <charset val="128"/>
    </font>
    <font>
      <sz val="11"/>
      <name val="ＭＳ 明朝"/>
      <family val="1"/>
      <charset val="128"/>
    </font>
    <font>
      <b/>
      <sz val="12"/>
      <name val="游ゴシック"/>
      <family val="3"/>
      <charset val="128"/>
      <scheme val="minor"/>
    </font>
    <font>
      <b/>
      <sz val="11"/>
      <name val="游ゴシック"/>
      <family val="3"/>
      <charset val="128"/>
      <scheme val="minor"/>
    </font>
    <font>
      <b/>
      <sz val="11"/>
      <color indexed="8"/>
      <name val="ＭＳ Ｐゴシック"/>
      <family val="3"/>
      <charset val="128"/>
    </font>
    <font>
      <sz val="12"/>
      <name val="BIZ UDPゴシック"/>
      <family val="3"/>
      <charset val="128"/>
    </font>
    <font>
      <b/>
      <sz val="12"/>
      <name val="ＭＳ Ｐ明朝"/>
      <family val="1"/>
      <charset val="128"/>
    </font>
    <font>
      <b/>
      <sz val="10"/>
      <color rgb="FFFF0000"/>
      <name val="ＭＳ Ｐゴシック"/>
      <family val="3"/>
      <charset val="128"/>
    </font>
    <font>
      <sz val="10"/>
      <name val="ＭＳ Ｐ明朝"/>
      <family val="1"/>
      <charset val="128"/>
    </font>
    <font>
      <b/>
      <sz val="11"/>
      <name val="ＭＳ Ｐゴシック"/>
      <family val="3"/>
      <charset val="128"/>
    </font>
    <font>
      <sz val="9"/>
      <name val="ＭＳ 明朝"/>
      <family val="1"/>
      <charset val="128"/>
    </font>
    <font>
      <sz val="10"/>
      <name val="游ゴシック"/>
      <family val="3"/>
      <charset val="128"/>
      <scheme val="minor"/>
    </font>
    <font>
      <b/>
      <sz val="9"/>
      <name val="游ゴシック"/>
      <family val="3"/>
      <charset val="128"/>
      <scheme val="minor"/>
    </font>
    <font>
      <b/>
      <sz val="11"/>
      <color theme="1"/>
      <name val="游ゴシック"/>
      <family val="3"/>
      <charset val="128"/>
      <scheme val="minor"/>
    </font>
    <font>
      <sz val="12"/>
      <name val="ＭＳ 明朝"/>
      <family val="1"/>
      <charset val="128"/>
    </font>
    <font>
      <sz val="12"/>
      <name val="ＭＳ Ｐゴシック"/>
      <family val="3"/>
      <charset val="128"/>
    </font>
    <font>
      <b/>
      <sz val="12"/>
      <name val="ＭＳ Ｐゴシック"/>
      <family val="3"/>
      <charset val="128"/>
    </font>
    <font>
      <sz val="11"/>
      <color theme="0"/>
      <name val="ＭＳ 明朝"/>
      <family val="1"/>
      <charset val="128"/>
    </font>
    <font>
      <b/>
      <sz val="10"/>
      <name val="ＭＳ Ｐゴシック"/>
      <family val="3"/>
      <charset val="128"/>
    </font>
    <font>
      <b/>
      <sz val="11"/>
      <color indexed="10"/>
      <name val="ＭＳ Ｐゴシック"/>
      <family val="3"/>
      <charset val="128"/>
    </font>
    <font>
      <sz val="10"/>
      <name val="ＭＳ Ｐゴシック"/>
      <family val="3"/>
      <charset val="128"/>
    </font>
  </fonts>
  <fills count="14">
    <fill>
      <patternFill patternType="none"/>
    </fill>
    <fill>
      <patternFill patternType="gray125"/>
    </fill>
    <fill>
      <patternFill patternType="solid">
        <fgColor rgb="FFFFFFCC"/>
        <bgColor indexed="64"/>
      </patternFill>
    </fill>
    <fill>
      <patternFill patternType="solid">
        <fgColor rgb="FFFFE7E7"/>
        <bgColor indexed="64"/>
      </patternFill>
    </fill>
    <fill>
      <patternFill patternType="solid">
        <fgColor rgb="FFD5FFD5"/>
        <bgColor indexed="64"/>
      </patternFill>
    </fill>
    <fill>
      <patternFill patternType="solid">
        <fgColor rgb="FFEBF8FF"/>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499984740745262"/>
        <bgColor indexed="64"/>
      </patternFill>
    </fill>
    <fill>
      <patternFill patternType="solid">
        <fgColor indexed="9"/>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hair">
        <color indexed="22"/>
      </bottom>
      <diagonal/>
    </border>
    <border>
      <left/>
      <right style="thin">
        <color indexed="64"/>
      </right>
      <top/>
      <bottom style="hair">
        <color indexed="22"/>
      </bottom>
      <diagonal/>
    </border>
    <border>
      <left/>
      <right/>
      <top/>
      <bottom style="hair">
        <color indexed="22"/>
      </bottom>
      <diagonal/>
    </border>
    <border>
      <left style="thin">
        <color indexed="64"/>
      </left>
      <right style="thin">
        <color indexed="64"/>
      </right>
      <top/>
      <bottom style="hair">
        <color indexed="22"/>
      </bottom>
      <diagonal/>
    </border>
    <border>
      <left style="medium">
        <color indexed="64"/>
      </left>
      <right style="thin">
        <color indexed="64"/>
      </right>
      <top/>
      <bottom style="hair">
        <color indexed="22"/>
      </bottom>
      <diagonal/>
    </border>
    <border>
      <left style="thin">
        <color indexed="64"/>
      </left>
      <right/>
      <top style="hair">
        <color indexed="22"/>
      </top>
      <bottom style="hair">
        <color indexed="22"/>
      </bottom>
      <diagonal/>
    </border>
    <border>
      <left/>
      <right style="thin">
        <color indexed="64"/>
      </right>
      <top style="hair">
        <color indexed="22"/>
      </top>
      <bottom style="hair">
        <color indexed="22"/>
      </bottom>
      <diagonal/>
    </border>
    <border>
      <left/>
      <right/>
      <top style="hair">
        <color indexed="22"/>
      </top>
      <bottom style="hair">
        <color indexed="22"/>
      </bottom>
      <diagonal/>
    </border>
    <border>
      <left style="thin">
        <color indexed="64"/>
      </left>
      <right style="thin">
        <color indexed="64"/>
      </right>
      <top style="hair">
        <color indexed="22"/>
      </top>
      <bottom style="hair">
        <color indexed="22"/>
      </bottom>
      <diagonal/>
    </border>
    <border>
      <left style="medium">
        <color indexed="64"/>
      </left>
      <right style="thin">
        <color indexed="64"/>
      </right>
      <top style="hair">
        <color indexed="22"/>
      </top>
      <bottom style="hair">
        <color indexed="22"/>
      </bottom>
      <diagonal/>
    </border>
    <border>
      <left/>
      <right style="medium">
        <color indexed="64"/>
      </right>
      <top style="hair">
        <color indexed="22"/>
      </top>
      <bottom style="hair">
        <color indexed="22"/>
      </bottom>
      <diagonal/>
    </border>
    <border>
      <left style="thin">
        <color indexed="64"/>
      </left>
      <right/>
      <top style="hair">
        <color indexed="22"/>
      </top>
      <bottom/>
      <diagonal/>
    </border>
    <border>
      <left/>
      <right style="thin">
        <color indexed="64"/>
      </right>
      <top style="hair">
        <color indexed="22"/>
      </top>
      <bottom/>
      <diagonal/>
    </border>
    <border>
      <left/>
      <right/>
      <top style="hair">
        <color indexed="22"/>
      </top>
      <bottom/>
      <diagonal/>
    </border>
    <border>
      <left style="thin">
        <color indexed="64"/>
      </left>
      <right style="thin">
        <color indexed="64"/>
      </right>
      <top style="hair">
        <color indexed="22"/>
      </top>
      <bottom/>
      <diagonal/>
    </border>
    <border>
      <left style="medium">
        <color indexed="64"/>
      </left>
      <right style="thin">
        <color indexed="64"/>
      </right>
      <top style="hair">
        <color indexed="22"/>
      </top>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22"/>
      </bottom>
      <diagonal/>
    </border>
    <border>
      <left/>
      <right style="medium">
        <color indexed="64"/>
      </right>
      <top style="thin">
        <color indexed="64"/>
      </top>
      <bottom style="hair">
        <color indexed="22"/>
      </bottom>
      <diagonal/>
    </border>
    <border>
      <left style="thin">
        <color indexed="64"/>
      </left>
      <right style="thin">
        <color indexed="64"/>
      </right>
      <top/>
      <bottom style="thin">
        <color indexed="64"/>
      </bottom>
      <diagonal/>
    </border>
    <border>
      <left/>
      <right style="thin">
        <color indexed="64"/>
      </right>
      <top style="thin">
        <color indexed="64"/>
      </top>
      <bottom style="hair">
        <color indexed="22"/>
      </bottom>
      <diagonal/>
    </border>
    <border>
      <left style="thin">
        <color indexed="64"/>
      </left>
      <right style="thin">
        <color indexed="64"/>
      </right>
      <top style="thin">
        <color indexed="64"/>
      </top>
      <bottom style="hair">
        <color indexed="22"/>
      </bottom>
      <diagonal/>
    </border>
    <border>
      <left/>
      <right/>
      <top style="thin">
        <color indexed="64"/>
      </top>
      <bottom style="hair">
        <color indexed="22"/>
      </bottom>
      <diagonal/>
    </border>
    <border>
      <left style="medium">
        <color indexed="64"/>
      </left>
      <right style="thin">
        <color indexed="64"/>
      </right>
      <top style="thin">
        <color indexed="64"/>
      </top>
      <bottom style="hair">
        <color indexed="22"/>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hair">
        <color indexed="22"/>
      </bottom>
      <diagonal/>
    </border>
    <border>
      <left/>
      <right style="medium">
        <color indexed="64"/>
      </right>
      <top style="medium">
        <color indexed="64"/>
      </top>
      <bottom style="hair">
        <color indexed="22"/>
      </bottom>
      <diagonal/>
    </border>
  </borders>
  <cellStyleXfs count="3">
    <xf numFmtId="0" fontId="0" fillId="0" borderId="0">
      <alignment vertical="center"/>
    </xf>
    <xf numFmtId="0" fontId="3" fillId="0" borderId="0">
      <alignment vertical="center"/>
    </xf>
    <xf numFmtId="38" fontId="3" fillId="0" borderId="0" applyFont="0" applyFill="0" applyBorder="0" applyAlignment="0" applyProtection="0">
      <alignment vertical="center"/>
    </xf>
  </cellStyleXfs>
  <cellXfs count="270">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pplyAlignment="1">
      <alignment horizontal="right" vertical="center"/>
    </xf>
    <xf numFmtId="0" fontId="8" fillId="0" borderId="0" xfId="1" applyFont="1">
      <alignment vertical="center"/>
    </xf>
    <xf numFmtId="0" fontId="3" fillId="0" borderId="0" xfId="1">
      <alignment vertical="center"/>
    </xf>
    <xf numFmtId="0" fontId="10" fillId="0" borderId="0" xfId="1" applyFont="1">
      <alignment vertical="center"/>
    </xf>
    <xf numFmtId="0" fontId="6" fillId="2" borderId="1" xfId="1" applyFont="1" applyFill="1" applyBorder="1" applyAlignment="1" applyProtection="1">
      <alignment horizontal="center" vertical="center"/>
      <protection locked="0"/>
    </xf>
    <xf numFmtId="0" fontId="6" fillId="2" borderId="1" xfId="1" applyFont="1" applyFill="1" applyBorder="1" applyProtection="1">
      <alignment vertical="center"/>
      <protection locked="0"/>
    </xf>
    <xf numFmtId="0" fontId="13" fillId="0" borderId="0" xfId="1" applyFont="1">
      <alignment vertical="center"/>
    </xf>
    <xf numFmtId="0" fontId="8" fillId="0" borderId="0" xfId="1" applyFont="1" applyAlignment="1">
      <alignment horizontal="right" vertical="center"/>
    </xf>
    <xf numFmtId="0" fontId="15" fillId="2" borderId="1" xfId="1" applyFont="1" applyFill="1" applyBorder="1">
      <alignment vertical="center"/>
    </xf>
    <xf numFmtId="0" fontId="16" fillId="0" borderId="0" xfId="1" applyFont="1">
      <alignment vertical="center"/>
    </xf>
    <xf numFmtId="0" fontId="15" fillId="0" borderId="0" xfId="1" applyFont="1">
      <alignment vertical="center"/>
    </xf>
    <xf numFmtId="0" fontId="17" fillId="0" borderId="0" xfId="1" applyFont="1" applyAlignment="1">
      <alignment horizontal="left" vertical="center"/>
    </xf>
    <xf numFmtId="0" fontId="3" fillId="3" borderId="1" xfId="1" applyFill="1" applyBorder="1">
      <alignment vertical="center"/>
    </xf>
    <xf numFmtId="0" fontId="6" fillId="0" borderId="0" xfId="1" applyFont="1" applyAlignment="1">
      <alignment horizontal="right" vertical="center"/>
    </xf>
    <xf numFmtId="49" fontId="6" fillId="3" borderId="1" xfId="1" applyNumberFormat="1" applyFont="1" applyFill="1" applyBorder="1" applyProtection="1">
      <alignment vertical="center"/>
      <protection locked="0"/>
    </xf>
    <xf numFmtId="0" fontId="15" fillId="4" borderId="1" xfId="1" applyFont="1" applyFill="1" applyBorder="1">
      <alignment vertical="center"/>
    </xf>
    <xf numFmtId="0" fontId="15" fillId="5" borderId="1" xfId="1" applyFont="1" applyFill="1" applyBorder="1">
      <alignment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8" fillId="0" borderId="6" xfId="1" applyFont="1" applyBorder="1">
      <alignment vertical="center"/>
    </xf>
    <xf numFmtId="0" fontId="8" fillId="0" borderId="16" xfId="1" applyFont="1" applyBorder="1">
      <alignment vertical="center"/>
    </xf>
    <xf numFmtId="0" fontId="8" fillId="0" borderId="24" xfId="1" applyFont="1" applyBorder="1">
      <alignment vertical="center"/>
    </xf>
    <xf numFmtId="49" fontId="6" fillId="3" borderId="32" xfId="1" applyNumberFormat="1" applyFont="1" applyFill="1" applyBorder="1" applyAlignment="1" applyProtection="1">
      <alignment horizontal="left" vertical="center" shrinkToFit="1"/>
      <protection locked="0"/>
    </xf>
    <xf numFmtId="0" fontId="6" fillId="0" borderId="33" xfId="1" applyFont="1" applyBorder="1" applyAlignment="1">
      <alignment horizontal="left" vertical="center"/>
    </xf>
    <xf numFmtId="49" fontId="6" fillId="3" borderId="25" xfId="1" applyNumberFormat="1" applyFont="1" applyFill="1" applyBorder="1" applyAlignment="1" applyProtection="1">
      <alignment horizontal="left" vertical="center" shrinkToFit="1"/>
      <protection locked="0"/>
    </xf>
    <xf numFmtId="176" fontId="6" fillId="5" borderId="41" xfId="2" applyNumberFormat="1" applyFont="1" applyFill="1" applyBorder="1" applyAlignment="1" applyProtection="1">
      <alignment horizontal="right" vertical="center"/>
      <protection locked="0"/>
    </xf>
    <xf numFmtId="0" fontId="6" fillId="4" borderId="42" xfId="1" applyFont="1" applyFill="1" applyBorder="1" applyAlignment="1" applyProtection="1">
      <alignment horizontal="center" vertical="center"/>
      <protection locked="0"/>
    </xf>
    <xf numFmtId="177" fontId="19" fillId="0" borderId="42" xfId="1" applyNumberFormat="1" applyFont="1" applyBorder="1" applyAlignment="1">
      <alignment horizontal="center" vertical="center"/>
    </xf>
    <xf numFmtId="178" fontId="19" fillId="5" borderId="42" xfId="1" applyNumberFormat="1" applyFont="1" applyFill="1" applyBorder="1" applyAlignment="1" applyProtection="1">
      <alignment horizontal="right" vertical="center"/>
      <protection locked="0"/>
    </xf>
    <xf numFmtId="0" fontId="6" fillId="7" borderId="42" xfId="1" applyFont="1" applyFill="1" applyBorder="1" applyAlignment="1">
      <alignment horizontal="center" vertical="center"/>
    </xf>
    <xf numFmtId="0" fontId="6" fillId="0" borderId="42" xfId="1" applyFont="1" applyBorder="1" applyAlignment="1">
      <alignment horizontal="center" vertical="center"/>
    </xf>
    <xf numFmtId="176" fontId="6" fillId="0" borderId="42" xfId="2" applyNumberFormat="1" applyFont="1" applyFill="1" applyBorder="1" applyAlignment="1" applyProtection="1">
      <alignment horizontal="right" vertical="center"/>
    </xf>
    <xf numFmtId="0" fontId="19" fillId="0" borderId="39" xfId="1" applyFont="1" applyBorder="1">
      <alignment vertical="center"/>
    </xf>
    <xf numFmtId="179" fontId="6" fillId="5" borderId="43" xfId="2" applyNumberFormat="1" applyFont="1" applyFill="1" applyBorder="1" applyAlignment="1" applyProtection="1">
      <alignment horizontal="right" vertical="center"/>
      <protection locked="0"/>
    </xf>
    <xf numFmtId="0" fontId="19" fillId="0" borderId="41" xfId="1" applyFont="1" applyBorder="1" applyAlignment="1">
      <alignment horizontal="right" vertical="center"/>
    </xf>
    <xf numFmtId="0" fontId="6" fillId="7" borderId="41" xfId="1" applyFont="1" applyFill="1" applyBorder="1" applyAlignment="1">
      <alignment horizontal="right" vertical="center"/>
    </xf>
    <xf numFmtId="0" fontId="6" fillId="8" borderId="41" xfId="1" applyFont="1" applyFill="1" applyBorder="1" applyAlignment="1">
      <alignment horizontal="right" vertical="center"/>
    </xf>
    <xf numFmtId="176" fontId="6" fillId="5" borderId="46" xfId="2" applyNumberFormat="1" applyFont="1" applyFill="1" applyBorder="1" applyAlignment="1" applyProtection="1">
      <alignment horizontal="right" vertical="center"/>
      <protection locked="0"/>
    </xf>
    <xf numFmtId="177" fontId="19" fillId="0" borderId="47" xfId="1" applyNumberFormat="1" applyFont="1" applyBorder="1" applyAlignment="1">
      <alignment horizontal="center" vertical="center"/>
    </xf>
    <xf numFmtId="0" fontId="19" fillId="0" borderId="44" xfId="1" applyFont="1" applyBorder="1">
      <alignment vertical="center"/>
    </xf>
    <xf numFmtId="179" fontId="6" fillId="5" borderId="48" xfId="2" applyNumberFormat="1" applyFont="1" applyFill="1" applyBorder="1" applyAlignment="1" applyProtection="1">
      <alignment horizontal="right" vertical="center"/>
      <protection locked="0"/>
    </xf>
    <xf numFmtId="0" fontId="19" fillId="0" borderId="46" xfId="1" applyFont="1" applyBorder="1" applyAlignment="1">
      <alignment horizontal="right" vertical="center"/>
    </xf>
    <xf numFmtId="0" fontId="6" fillId="7" borderId="46" xfId="1" applyFont="1" applyFill="1" applyBorder="1" applyAlignment="1">
      <alignment horizontal="right" vertical="center"/>
    </xf>
    <xf numFmtId="176" fontId="6" fillId="5" borderId="52" xfId="2" applyNumberFormat="1" applyFont="1" applyFill="1" applyBorder="1" applyAlignment="1" applyProtection="1">
      <alignment horizontal="right" vertical="center"/>
      <protection locked="0"/>
    </xf>
    <xf numFmtId="177" fontId="19" fillId="0" borderId="53" xfId="1" applyNumberFormat="1" applyFont="1" applyBorder="1" applyAlignment="1">
      <alignment horizontal="center" vertical="center"/>
    </xf>
    <xf numFmtId="0" fontId="19" fillId="0" borderId="50" xfId="1" applyFont="1" applyBorder="1">
      <alignment vertical="center"/>
    </xf>
    <xf numFmtId="179" fontId="6" fillId="5" borderId="54" xfId="2" applyNumberFormat="1" applyFont="1" applyFill="1" applyBorder="1" applyAlignment="1" applyProtection="1">
      <alignment horizontal="right" vertical="center"/>
      <protection locked="0"/>
    </xf>
    <xf numFmtId="0" fontId="19" fillId="0" borderId="52" xfId="1" applyFont="1" applyBorder="1" applyAlignment="1">
      <alignment horizontal="right" vertical="center"/>
    </xf>
    <xf numFmtId="0" fontId="6" fillId="7" borderId="0" xfId="1" applyFont="1" applyFill="1" applyAlignment="1">
      <alignment horizontal="right" vertical="center"/>
    </xf>
    <xf numFmtId="177" fontId="19" fillId="9" borderId="1" xfId="1" quotePrefix="1" applyNumberFormat="1" applyFont="1" applyFill="1" applyBorder="1" applyAlignment="1">
      <alignment horizontal="center" vertical="center"/>
    </xf>
    <xf numFmtId="178" fontId="19" fillId="9" borderId="1" xfId="1" quotePrefix="1" applyNumberFormat="1" applyFont="1" applyFill="1" applyBorder="1" applyAlignment="1">
      <alignment horizontal="center" vertical="center"/>
    </xf>
    <xf numFmtId="178" fontId="6" fillId="9" borderId="1" xfId="1" quotePrefix="1" applyNumberFormat="1" applyFont="1" applyFill="1" applyBorder="1" applyAlignment="1">
      <alignment horizontal="center" vertical="center"/>
    </xf>
    <xf numFmtId="176" fontId="6" fillId="0" borderId="1" xfId="2" applyNumberFormat="1" applyFont="1" applyBorder="1" applyAlignment="1" applyProtection="1">
      <alignment horizontal="right" vertical="center"/>
    </xf>
    <xf numFmtId="0" fontId="19" fillId="0" borderId="4" xfId="1" applyFont="1" applyBorder="1">
      <alignment vertical="center"/>
    </xf>
    <xf numFmtId="179" fontId="6" fillId="0" borderId="16" xfId="2" applyNumberFormat="1" applyFont="1" applyBorder="1" applyAlignment="1" applyProtection="1">
      <alignment horizontal="right" vertical="center"/>
    </xf>
    <xf numFmtId="0" fontId="19" fillId="0" borderId="57" xfId="1" applyFont="1" applyBorder="1" applyAlignment="1">
      <alignment horizontal="right" vertical="center"/>
    </xf>
    <xf numFmtId="0" fontId="6" fillId="7" borderId="57" xfId="1" applyFont="1" applyFill="1" applyBorder="1" applyAlignment="1">
      <alignment horizontal="right" vertical="center"/>
    </xf>
    <xf numFmtId="0" fontId="6" fillId="9" borderId="57" xfId="1" applyFont="1" applyFill="1" applyBorder="1" applyAlignment="1">
      <alignment horizontal="right" vertical="center"/>
    </xf>
    <xf numFmtId="176" fontId="6" fillId="5" borderId="40" xfId="2" applyNumberFormat="1" applyFont="1" applyFill="1" applyBorder="1" applyAlignment="1" applyProtection="1">
      <alignment horizontal="right" vertical="center"/>
      <protection locked="0"/>
    </xf>
    <xf numFmtId="177" fontId="19" fillId="0" borderId="42" xfId="1" applyNumberFormat="1" applyFont="1" applyBorder="1">
      <alignment vertical="center"/>
    </xf>
    <xf numFmtId="176" fontId="6" fillId="5" borderId="45" xfId="2" applyNumberFormat="1" applyFont="1" applyFill="1" applyBorder="1" applyAlignment="1" applyProtection="1">
      <alignment horizontal="right" vertical="center"/>
      <protection locked="0"/>
    </xf>
    <xf numFmtId="177" fontId="19" fillId="0" borderId="47" xfId="1" applyNumberFormat="1" applyFont="1" applyBorder="1">
      <alignment vertical="center"/>
    </xf>
    <xf numFmtId="176" fontId="6" fillId="5" borderId="51" xfId="2" applyNumberFormat="1" applyFont="1" applyFill="1" applyBorder="1" applyAlignment="1" applyProtection="1">
      <alignment horizontal="right" vertical="center"/>
      <protection locked="0"/>
    </xf>
    <xf numFmtId="177" fontId="19" fillId="5" borderId="53" xfId="1" applyNumberFormat="1" applyFont="1" applyFill="1" applyBorder="1" applyProtection="1">
      <alignment vertical="center"/>
      <protection locked="0"/>
    </xf>
    <xf numFmtId="0" fontId="22" fillId="10" borderId="42" xfId="1" applyFont="1" applyFill="1" applyBorder="1" applyAlignment="1">
      <alignment horizontal="center" vertical="center"/>
    </xf>
    <xf numFmtId="176" fontId="6" fillId="5" borderId="62" xfId="2" applyNumberFormat="1" applyFont="1" applyFill="1" applyBorder="1" applyAlignment="1" applyProtection="1">
      <alignment horizontal="right" vertical="center"/>
      <protection locked="0"/>
    </xf>
    <xf numFmtId="177" fontId="19" fillId="0" borderId="63" xfId="1" applyNumberFormat="1" applyFont="1" applyBorder="1">
      <alignment vertical="center"/>
    </xf>
    <xf numFmtId="0" fontId="6" fillId="11" borderId="42" xfId="1" applyFont="1" applyFill="1" applyBorder="1" applyAlignment="1">
      <alignment horizontal="center" vertical="center"/>
    </xf>
    <xf numFmtId="0" fontId="19" fillId="0" borderId="59" xfId="1" applyFont="1" applyBorder="1">
      <alignment vertical="center"/>
    </xf>
    <xf numFmtId="179" fontId="6" fillId="5" borderId="65" xfId="2" applyNumberFormat="1" applyFont="1" applyFill="1" applyBorder="1" applyAlignment="1" applyProtection="1">
      <alignment horizontal="right" vertical="center"/>
      <protection locked="0"/>
    </xf>
    <xf numFmtId="0" fontId="19" fillId="0" borderId="64" xfId="1" applyFont="1" applyBorder="1" applyAlignment="1">
      <alignment horizontal="right" vertical="center"/>
    </xf>
    <xf numFmtId="0" fontId="6" fillId="7" borderId="64" xfId="1" applyFont="1" applyFill="1" applyBorder="1" applyAlignment="1">
      <alignment horizontal="right" vertical="center"/>
    </xf>
    <xf numFmtId="0" fontId="6" fillId="11" borderId="64" xfId="1" applyFont="1" applyFill="1" applyBorder="1" applyAlignment="1">
      <alignment horizontal="right" vertical="center"/>
    </xf>
    <xf numFmtId="0" fontId="6" fillId="11" borderId="46" xfId="1" applyFont="1" applyFill="1" applyBorder="1" applyAlignment="1">
      <alignment horizontal="right" vertical="center"/>
    </xf>
    <xf numFmtId="177" fontId="19" fillId="9" borderId="5" xfId="1" quotePrefix="1" applyNumberFormat="1" applyFont="1" applyFill="1" applyBorder="1" applyAlignment="1">
      <alignment horizontal="center" vertical="center"/>
    </xf>
    <xf numFmtId="178" fontId="19" fillId="9" borderId="5" xfId="1" quotePrefix="1" applyNumberFormat="1" applyFont="1" applyFill="1" applyBorder="1" applyAlignment="1">
      <alignment horizontal="center" vertical="center"/>
    </xf>
    <xf numFmtId="0" fontId="6" fillId="2" borderId="69" xfId="1" applyFont="1" applyFill="1" applyBorder="1" applyProtection="1">
      <alignment vertical="center"/>
      <protection locked="0"/>
    </xf>
    <xf numFmtId="176" fontId="6" fillId="5" borderId="69" xfId="2" applyNumberFormat="1" applyFont="1" applyFill="1" applyBorder="1" applyAlignment="1" applyProtection="1">
      <alignment horizontal="right" vertical="center"/>
      <protection locked="0"/>
    </xf>
    <xf numFmtId="0" fontId="6" fillId="4" borderId="68" xfId="1" applyFont="1" applyFill="1" applyBorder="1" applyAlignment="1" applyProtection="1">
      <alignment horizontal="center" vertical="center"/>
      <protection locked="0"/>
    </xf>
    <xf numFmtId="177" fontId="19" fillId="0" borderId="68" xfId="1" applyNumberFormat="1" applyFont="1" applyBorder="1">
      <alignment vertical="center"/>
    </xf>
    <xf numFmtId="178" fontId="19" fillId="5" borderId="68" xfId="1" applyNumberFormat="1" applyFont="1" applyFill="1" applyBorder="1" applyAlignment="1" applyProtection="1">
      <alignment horizontal="right" vertical="center"/>
      <protection locked="0"/>
    </xf>
    <xf numFmtId="0" fontId="22" fillId="12" borderId="68" xfId="1" applyFont="1" applyFill="1" applyBorder="1" applyAlignment="1">
      <alignment horizontal="center" vertical="center"/>
    </xf>
    <xf numFmtId="0" fontId="6" fillId="0" borderId="68" xfId="1" applyFont="1" applyBorder="1" applyAlignment="1">
      <alignment horizontal="center" vertical="center"/>
    </xf>
    <xf numFmtId="176" fontId="6" fillId="0" borderId="68" xfId="2" applyNumberFormat="1" applyFont="1" applyFill="1" applyBorder="1" applyAlignment="1" applyProtection="1">
      <alignment horizontal="right" vertical="center"/>
    </xf>
    <xf numFmtId="0" fontId="19" fillId="0" borderId="70" xfId="1" applyFont="1" applyBorder="1">
      <alignment vertical="center"/>
    </xf>
    <xf numFmtId="179" fontId="6" fillId="5" borderId="67" xfId="2" applyNumberFormat="1" applyFont="1" applyFill="1" applyBorder="1" applyAlignment="1" applyProtection="1">
      <alignment horizontal="right" vertical="center"/>
      <protection locked="0"/>
    </xf>
    <xf numFmtId="0" fontId="19" fillId="0" borderId="71" xfId="1" applyFont="1" applyBorder="1" applyAlignment="1">
      <alignment horizontal="right" vertical="center"/>
    </xf>
    <xf numFmtId="0" fontId="6" fillId="7" borderId="71" xfId="1" applyFont="1" applyFill="1" applyBorder="1" applyAlignment="1">
      <alignment horizontal="right" vertical="center"/>
    </xf>
    <xf numFmtId="0" fontId="6" fillId="11" borderId="71" xfId="1" applyFont="1" applyFill="1" applyBorder="1" applyAlignment="1">
      <alignment horizontal="right" vertical="center"/>
    </xf>
    <xf numFmtId="176" fontId="6" fillId="13" borderId="26" xfId="2" applyNumberFormat="1" applyFont="1" applyFill="1" applyBorder="1" applyAlignment="1" applyProtection="1">
      <alignment horizontal="right" vertical="center"/>
    </xf>
    <xf numFmtId="0" fontId="19" fillId="13" borderId="27" xfId="1" applyFont="1" applyFill="1" applyBorder="1">
      <alignment vertical="center"/>
    </xf>
    <xf numFmtId="179" fontId="6" fillId="13" borderId="74" xfId="2" applyNumberFormat="1" applyFont="1" applyFill="1" applyBorder="1" applyAlignment="1" applyProtection="1">
      <alignment horizontal="right" vertical="center"/>
    </xf>
    <xf numFmtId="0" fontId="19" fillId="13" borderId="28" xfId="1" applyFont="1" applyFill="1" applyBorder="1" applyAlignment="1">
      <alignment horizontal="right" vertical="center"/>
    </xf>
    <xf numFmtId="0" fontId="6" fillId="7" borderId="28" xfId="1" applyFont="1" applyFill="1" applyBorder="1" applyAlignment="1">
      <alignment horizontal="right" vertical="center"/>
    </xf>
    <xf numFmtId="0" fontId="6" fillId="9" borderId="28" xfId="1" applyFont="1" applyFill="1" applyBorder="1" applyAlignment="1">
      <alignment horizontal="right" vertical="center"/>
    </xf>
    <xf numFmtId="180" fontId="6" fillId="13" borderId="79" xfId="1" applyNumberFormat="1" applyFont="1" applyFill="1" applyBorder="1" applyAlignment="1">
      <alignment horizontal="right" vertical="center"/>
    </xf>
    <xf numFmtId="0" fontId="19" fillId="13" borderId="78" xfId="1" applyFont="1" applyFill="1" applyBorder="1" applyAlignment="1">
      <alignment horizontal="left" vertical="center"/>
    </xf>
    <xf numFmtId="179" fontId="6" fillId="13" borderId="80" xfId="1" applyNumberFormat="1" applyFont="1" applyFill="1" applyBorder="1" applyAlignment="1">
      <alignment horizontal="right" vertical="center"/>
    </xf>
    <xf numFmtId="0" fontId="19" fillId="13" borderId="76" xfId="1" applyFont="1" applyFill="1" applyBorder="1" applyAlignment="1">
      <alignment horizontal="right" vertical="center"/>
    </xf>
    <xf numFmtId="0" fontId="6" fillId="7" borderId="76" xfId="1" applyFont="1" applyFill="1" applyBorder="1" applyAlignment="1">
      <alignment horizontal="right" vertical="center"/>
    </xf>
    <xf numFmtId="0" fontId="6" fillId="9" borderId="76" xfId="1" applyFont="1" applyFill="1" applyBorder="1" applyAlignment="1">
      <alignment horizontal="right" vertical="center"/>
    </xf>
    <xf numFmtId="0" fontId="25" fillId="0" borderId="0" xfId="1" applyFont="1" applyAlignment="1">
      <alignment horizontal="center" vertical="center"/>
    </xf>
    <xf numFmtId="0" fontId="6" fillId="5" borderId="50" xfId="1" applyFont="1" applyFill="1" applyBorder="1" applyAlignment="1" applyProtection="1">
      <alignment horizontal="left" vertical="center" shrinkToFit="1"/>
      <protection locked="0"/>
    </xf>
    <xf numFmtId="0" fontId="6" fillId="5" borderId="52" xfId="1" applyFont="1" applyFill="1" applyBorder="1" applyAlignment="1" applyProtection="1">
      <alignment horizontal="left" vertical="center" shrinkToFit="1"/>
      <protection locked="0"/>
    </xf>
    <xf numFmtId="0" fontId="6" fillId="5" borderId="55" xfId="1" applyFont="1" applyFill="1" applyBorder="1" applyAlignment="1" applyProtection="1">
      <alignment horizontal="left" vertical="center" shrinkToFit="1"/>
      <protection locked="0"/>
    </xf>
    <xf numFmtId="0" fontId="6" fillId="5" borderId="56" xfId="1" applyFont="1" applyFill="1" applyBorder="1" applyAlignment="1" applyProtection="1">
      <alignment horizontal="left" vertical="center" shrinkToFit="1"/>
      <protection locked="0"/>
    </xf>
    <xf numFmtId="0" fontId="6" fillId="9" borderId="1" xfId="1" quotePrefix="1" applyFont="1" applyFill="1" applyBorder="1" applyAlignment="1">
      <alignment horizontal="center" vertical="center"/>
    </xf>
    <xf numFmtId="0" fontId="6" fillId="9" borderId="5" xfId="1" quotePrefix="1" applyFont="1" applyFill="1" applyBorder="1" applyAlignment="1">
      <alignment horizontal="center" vertical="center"/>
    </xf>
    <xf numFmtId="0" fontId="6" fillId="9" borderId="73" xfId="1" quotePrefix="1" applyFont="1" applyFill="1" applyBorder="1" applyAlignment="1">
      <alignment horizontal="center" vertical="center"/>
    </xf>
    <xf numFmtId="0" fontId="6" fillId="9" borderId="77" xfId="1" quotePrefix="1" applyFont="1" applyFill="1" applyBorder="1" applyAlignment="1">
      <alignment horizontal="center" vertical="center"/>
    </xf>
    <xf numFmtId="177" fontId="19" fillId="0" borderId="53" xfId="1" applyNumberFormat="1" applyFont="1" applyBorder="1">
      <alignment vertical="center"/>
    </xf>
    <xf numFmtId="0" fontId="6" fillId="7" borderId="0" xfId="1" applyFont="1" applyFill="1" applyBorder="1" applyAlignment="1">
      <alignment horizontal="right" vertical="center"/>
    </xf>
    <xf numFmtId="0" fontId="23" fillId="0" borderId="76" xfId="1" applyFont="1" applyBorder="1" applyAlignment="1">
      <alignment horizontal="left" vertical="center"/>
    </xf>
    <xf numFmtId="0" fontId="20" fillId="0" borderId="2" xfId="1" applyFont="1" applyBorder="1" applyAlignment="1">
      <alignment horizontal="center" vertical="top"/>
    </xf>
    <xf numFmtId="0" fontId="20" fillId="0" borderId="77" xfId="1" applyFont="1" applyBorder="1" applyAlignment="1">
      <alignment horizontal="center" vertical="top"/>
    </xf>
    <xf numFmtId="0" fontId="6" fillId="5" borderId="76" xfId="1" applyFont="1" applyFill="1" applyBorder="1" applyAlignment="1" applyProtection="1">
      <alignment horizontal="left" vertical="top" wrapText="1"/>
      <protection locked="0"/>
    </xf>
    <xf numFmtId="0" fontId="6" fillId="5" borderId="3" xfId="1" applyFont="1" applyFill="1" applyBorder="1" applyAlignment="1" applyProtection="1">
      <alignment horizontal="left" vertical="top" wrapText="1"/>
      <protection locked="0"/>
    </xf>
    <xf numFmtId="0" fontId="2" fillId="0" borderId="81" xfId="1" applyFont="1" applyBorder="1" applyAlignment="1">
      <alignment horizontal="left" vertical="center"/>
    </xf>
    <xf numFmtId="0" fontId="3" fillId="0" borderId="44" xfId="1" applyBorder="1">
      <alignment vertical="center"/>
    </xf>
    <xf numFmtId="0" fontId="3" fillId="0" borderId="45" xfId="1" applyBorder="1">
      <alignment vertical="center"/>
    </xf>
    <xf numFmtId="0" fontId="20" fillId="0" borderId="30" xfId="1" applyFont="1" applyBorder="1" applyAlignment="1">
      <alignment horizontal="center" vertical="center"/>
    </xf>
    <xf numFmtId="0" fontId="20" fillId="0" borderId="28" xfId="1" applyFont="1" applyBorder="1" applyAlignment="1">
      <alignment horizontal="center" vertical="center"/>
    </xf>
    <xf numFmtId="0" fontId="20" fillId="0" borderId="73" xfId="1" applyFont="1" applyBorder="1" applyAlignment="1">
      <alignment horizontal="center" vertical="center"/>
    </xf>
    <xf numFmtId="0" fontId="6" fillId="9" borderId="27" xfId="1" quotePrefix="1" applyFont="1" applyFill="1" applyBorder="1" applyAlignment="1">
      <alignment horizontal="center" vertical="center"/>
    </xf>
    <xf numFmtId="0" fontId="6" fillId="9" borderId="73" xfId="1" quotePrefix="1" applyFont="1" applyFill="1" applyBorder="1" applyAlignment="1">
      <alignment horizontal="center" vertical="center"/>
    </xf>
    <xf numFmtId="0" fontId="6" fillId="9" borderId="27" xfId="1" quotePrefix="1" applyFont="1" applyFill="1" applyBorder="1" applyAlignment="1">
      <alignment horizontal="center" vertical="center" shrinkToFit="1"/>
    </xf>
    <xf numFmtId="0" fontId="6" fillId="9" borderId="28" xfId="1" quotePrefix="1" applyFont="1" applyFill="1" applyBorder="1" applyAlignment="1">
      <alignment horizontal="center" vertical="center" shrinkToFit="1"/>
    </xf>
    <xf numFmtId="0" fontId="6" fillId="9" borderId="26" xfId="1" quotePrefix="1" applyFont="1" applyFill="1" applyBorder="1" applyAlignment="1">
      <alignment horizontal="center" vertical="center" shrinkToFit="1"/>
    </xf>
    <xf numFmtId="0" fontId="6" fillId="9" borderId="75" xfId="1" quotePrefix="1" applyFont="1" applyFill="1" applyBorder="1" applyAlignment="1">
      <alignment horizontal="center" vertical="center" shrinkToFit="1"/>
    </xf>
    <xf numFmtId="0" fontId="20" fillId="0" borderId="2" xfId="1" applyFont="1" applyBorder="1" applyAlignment="1">
      <alignment horizontal="center" vertical="center"/>
    </xf>
    <xf numFmtId="0" fontId="20" fillId="0" borderId="76" xfId="1" applyFont="1" applyBorder="1" applyAlignment="1">
      <alignment horizontal="center" vertical="center"/>
    </xf>
    <xf numFmtId="0" fontId="20" fillId="0" borderId="77" xfId="1" applyFont="1" applyBorder="1" applyAlignment="1">
      <alignment horizontal="center" vertical="center"/>
    </xf>
    <xf numFmtId="0" fontId="6" fillId="9" borderId="78" xfId="1" quotePrefix="1" applyFont="1" applyFill="1" applyBorder="1" applyAlignment="1">
      <alignment horizontal="center" vertical="center"/>
    </xf>
    <xf numFmtId="0" fontId="6" fillId="9" borderId="77" xfId="1" quotePrefix="1" applyFont="1" applyFill="1" applyBorder="1" applyAlignment="1">
      <alignment horizontal="center" vertical="center"/>
    </xf>
    <xf numFmtId="0" fontId="6" fillId="9" borderId="78" xfId="1" quotePrefix="1" applyFont="1" applyFill="1" applyBorder="1" applyAlignment="1">
      <alignment horizontal="center" vertical="center" shrinkToFit="1"/>
    </xf>
    <xf numFmtId="0" fontId="6" fillId="9" borderId="76" xfId="1" quotePrefix="1" applyFont="1" applyFill="1" applyBorder="1" applyAlignment="1">
      <alignment horizontal="center" vertical="center" shrinkToFit="1"/>
    </xf>
    <xf numFmtId="0" fontId="6" fillId="9" borderId="3" xfId="1" quotePrefix="1" applyFont="1" applyFill="1" applyBorder="1" applyAlignment="1">
      <alignment horizontal="center" vertical="center" shrinkToFit="1"/>
    </xf>
    <xf numFmtId="0" fontId="3" fillId="0" borderId="4" xfId="1" applyBorder="1" applyAlignment="1">
      <alignment horizontal="center" vertical="center"/>
    </xf>
    <xf numFmtId="0" fontId="3" fillId="0" borderId="57" xfId="1" applyBorder="1" applyAlignment="1">
      <alignment horizontal="center" vertical="center"/>
    </xf>
    <xf numFmtId="0" fontId="3" fillId="0" borderId="5" xfId="1" applyBorder="1" applyAlignment="1">
      <alignment horizontal="center" vertical="center"/>
    </xf>
    <xf numFmtId="0" fontId="6" fillId="9" borderId="4" xfId="1" quotePrefix="1" applyFont="1" applyFill="1" applyBorder="1" applyAlignment="1">
      <alignment horizontal="center" vertical="center"/>
    </xf>
    <xf numFmtId="0" fontId="6" fillId="9" borderId="5" xfId="1" quotePrefix="1" applyFont="1" applyFill="1" applyBorder="1" applyAlignment="1">
      <alignment horizontal="center" vertical="center"/>
    </xf>
    <xf numFmtId="0" fontId="6" fillId="9" borderId="4" xfId="1" quotePrefix="1" applyFont="1" applyFill="1" applyBorder="1" applyAlignment="1">
      <alignment horizontal="center" vertical="center" shrinkToFit="1"/>
    </xf>
    <xf numFmtId="0" fontId="6" fillId="9" borderId="57" xfId="1" quotePrefix="1" applyFont="1" applyFill="1" applyBorder="1" applyAlignment="1">
      <alignment horizontal="center" vertical="center" shrinkToFit="1"/>
    </xf>
    <xf numFmtId="0" fontId="6" fillId="9" borderId="58" xfId="1" quotePrefix="1" applyFont="1" applyFill="1" applyBorder="1" applyAlignment="1">
      <alignment horizontal="center" vertical="center" shrinkToFit="1"/>
    </xf>
    <xf numFmtId="0" fontId="20" fillId="0" borderId="67" xfId="1" applyFont="1" applyBorder="1" applyAlignment="1">
      <alignment horizontal="center" vertical="center" wrapText="1"/>
    </xf>
    <xf numFmtId="0" fontId="20" fillId="0" borderId="68" xfId="1" applyFont="1" applyBorder="1" applyAlignment="1">
      <alignment horizontal="center" vertical="center" wrapText="1"/>
    </xf>
    <xf numFmtId="0" fontId="6" fillId="4" borderId="70" xfId="1" applyFont="1" applyFill="1" applyBorder="1" applyAlignment="1" applyProtection="1">
      <alignment horizontal="left" vertical="center" shrinkToFit="1"/>
      <protection locked="0"/>
    </xf>
    <xf numFmtId="0" fontId="6" fillId="4" borderId="71" xfId="1" applyFont="1" applyFill="1" applyBorder="1" applyAlignment="1" applyProtection="1">
      <alignment horizontal="left" vertical="center" shrinkToFit="1"/>
      <protection locked="0"/>
    </xf>
    <xf numFmtId="0" fontId="6" fillId="4" borderId="72" xfId="1" applyFont="1" applyFill="1" applyBorder="1" applyAlignment="1" applyProtection="1">
      <alignment horizontal="left" vertical="center" shrinkToFit="1"/>
      <protection locked="0"/>
    </xf>
    <xf numFmtId="0" fontId="6" fillId="4" borderId="44" xfId="1" applyFont="1" applyFill="1" applyBorder="1" applyAlignment="1" applyProtection="1">
      <alignment horizontal="left" vertical="center" shrinkToFit="1"/>
      <protection locked="0"/>
    </xf>
    <xf numFmtId="0" fontId="6" fillId="4" borderId="49" xfId="1" applyFont="1" applyFill="1" applyBorder="1" applyAlignment="1" applyProtection="1">
      <alignment horizontal="left" vertical="center" shrinkToFit="1"/>
      <protection locked="0"/>
    </xf>
    <xf numFmtId="0" fontId="3" fillId="5" borderId="50" xfId="1" applyFill="1" applyBorder="1" applyAlignment="1" applyProtection="1">
      <alignment horizontal="center" vertical="center"/>
      <protection locked="0"/>
    </xf>
    <xf numFmtId="0" fontId="3" fillId="5" borderId="51" xfId="1" applyFill="1" applyBorder="1" applyAlignment="1" applyProtection="1">
      <alignment horizontal="center" vertical="center"/>
      <protection locked="0"/>
    </xf>
    <xf numFmtId="0" fontId="6" fillId="5" borderId="50" xfId="1" applyFont="1" applyFill="1" applyBorder="1" applyAlignment="1" applyProtection="1">
      <alignment horizontal="left" vertical="center" shrinkToFit="1"/>
      <protection locked="0"/>
    </xf>
    <xf numFmtId="0" fontId="6" fillId="5" borderId="52" xfId="1" applyFont="1" applyFill="1" applyBorder="1" applyAlignment="1" applyProtection="1">
      <alignment horizontal="left" vertical="center" shrinkToFit="1"/>
      <protection locked="0"/>
    </xf>
    <xf numFmtId="0" fontId="6" fillId="5" borderId="55" xfId="1" applyFont="1" applyFill="1" applyBorder="1" applyAlignment="1" applyProtection="1">
      <alignment horizontal="left" vertical="center" shrinkToFit="1"/>
      <protection locked="0"/>
    </xf>
    <xf numFmtId="0" fontId="6" fillId="5" borderId="56" xfId="1" applyFont="1" applyFill="1" applyBorder="1" applyAlignment="1" applyProtection="1">
      <alignment horizontal="left" vertical="center" shrinkToFit="1"/>
      <protection locked="0"/>
    </xf>
    <xf numFmtId="0" fontId="20" fillId="0" borderId="36" xfId="1" applyFont="1" applyBorder="1" applyAlignment="1">
      <alignment horizontal="center" vertical="center" textRotation="255" wrapText="1"/>
    </xf>
    <xf numFmtId="0" fontId="20" fillId="0" borderId="17" xfId="1" applyFont="1" applyBorder="1" applyAlignment="1">
      <alignment horizontal="center" vertical="center" textRotation="255" wrapText="1"/>
    </xf>
    <xf numFmtId="0" fontId="20" fillId="0" borderId="61" xfId="1" applyFont="1" applyBorder="1" applyAlignment="1">
      <alignment horizontal="center" vertical="center" textRotation="255" wrapText="1"/>
    </xf>
    <xf numFmtId="0" fontId="3" fillId="0" borderId="39" xfId="1" applyBorder="1" applyAlignment="1">
      <alignment horizontal="left" vertical="center" shrinkToFit="1"/>
    </xf>
    <xf numFmtId="0" fontId="3" fillId="0" borderId="40" xfId="1" applyBorder="1" applyAlignment="1">
      <alignment horizontal="left" vertical="center" shrinkToFit="1"/>
    </xf>
    <xf numFmtId="0" fontId="6" fillId="5" borderId="39" xfId="1" applyFont="1" applyFill="1" applyBorder="1" applyAlignment="1" applyProtection="1">
      <alignment horizontal="left" vertical="center" shrinkToFit="1"/>
      <protection locked="0"/>
    </xf>
    <xf numFmtId="0" fontId="6" fillId="5" borderId="41" xfId="1" applyFont="1" applyFill="1" applyBorder="1" applyAlignment="1" applyProtection="1">
      <alignment horizontal="left" vertical="center" shrinkToFit="1"/>
      <protection locked="0"/>
    </xf>
    <xf numFmtId="0" fontId="6" fillId="5" borderId="59" xfId="1" applyFont="1" applyFill="1" applyBorder="1" applyAlignment="1" applyProtection="1">
      <alignment horizontal="left" vertical="center" shrinkToFit="1"/>
      <protection locked="0"/>
    </xf>
    <xf numFmtId="0" fontId="6" fillId="5" borderId="60" xfId="1" applyFont="1" applyFill="1" applyBorder="1" applyAlignment="1" applyProtection="1">
      <alignment horizontal="left" vertical="center" shrinkToFit="1"/>
      <protection locked="0"/>
    </xf>
    <xf numFmtId="0" fontId="3" fillId="0" borderId="44" xfId="1" applyBorder="1" applyAlignment="1">
      <alignment horizontal="left" vertical="center"/>
    </xf>
    <xf numFmtId="0" fontId="3" fillId="0" borderId="45" xfId="1" applyBorder="1" applyAlignment="1">
      <alignment horizontal="left" vertical="center"/>
    </xf>
    <xf numFmtId="0" fontId="6" fillId="5" borderId="44" xfId="1" applyFont="1" applyFill="1" applyBorder="1" applyAlignment="1" applyProtection="1">
      <alignment horizontal="left" vertical="center" shrinkToFit="1"/>
      <protection locked="0"/>
    </xf>
    <xf numFmtId="0" fontId="6" fillId="5" borderId="46" xfId="1" applyFont="1" applyFill="1" applyBorder="1" applyAlignment="1" applyProtection="1">
      <alignment horizontal="left" vertical="center" shrinkToFit="1"/>
      <protection locked="0"/>
    </xf>
    <xf numFmtId="0" fontId="6" fillId="9" borderId="1" xfId="1" quotePrefix="1" applyFont="1" applyFill="1" applyBorder="1" applyAlignment="1">
      <alignment horizontal="center" vertical="center"/>
    </xf>
    <xf numFmtId="0" fontId="20" fillId="0" borderId="1" xfId="1" applyFont="1" applyBorder="1" applyAlignment="1">
      <alignment vertical="center" textRotation="255" wrapText="1"/>
    </xf>
    <xf numFmtId="0" fontId="3" fillId="0" borderId="59" xfId="1" applyBorder="1" applyAlignment="1">
      <alignment horizontal="left" vertical="center" shrinkToFit="1"/>
    </xf>
    <xf numFmtId="0" fontId="3" fillId="0" borderId="62" xfId="1" applyBorder="1" applyAlignment="1">
      <alignment horizontal="left" vertical="center" shrinkToFit="1"/>
    </xf>
    <xf numFmtId="0" fontId="6" fillId="4" borderId="59" xfId="1" applyFont="1" applyFill="1" applyBorder="1" applyAlignment="1" applyProtection="1">
      <alignment horizontal="left" vertical="center" shrinkToFit="1"/>
      <protection locked="0"/>
    </xf>
    <xf numFmtId="0" fontId="6" fillId="4" borderId="60" xfId="1" applyFont="1" applyFill="1" applyBorder="1" applyAlignment="1" applyProtection="1">
      <alignment horizontal="left" vertical="center" shrinkToFit="1"/>
      <protection locked="0"/>
    </xf>
    <xf numFmtId="0" fontId="3" fillId="0" borderId="44" xfId="1" applyBorder="1" applyAlignment="1">
      <alignment horizontal="left" vertical="center" shrinkToFit="1"/>
    </xf>
    <xf numFmtId="0" fontId="3" fillId="0" borderId="45" xfId="1" applyBorder="1" applyAlignment="1">
      <alignment horizontal="left" vertical="center" shrinkToFit="1"/>
    </xf>
    <xf numFmtId="0" fontId="6" fillId="5" borderId="49" xfId="1" applyFont="1" applyFill="1" applyBorder="1" applyAlignment="1" applyProtection="1">
      <alignment horizontal="left" vertical="center" shrinkToFit="1"/>
      <protection locked="0"/>
    </xf>
    <xf numFmtId="0" fontId="3" fillId="0" borderId="50" xfId="1" applyBorder="1" applyAlignment="1">
      <alignment horizontal="left" vertical="center" shrinkToFit="1"/>
    </xf>
    <xf numFmtId="0" fontId="3" fillId="0" borderId="51" xfId="1" applyBorder="1" applyAlignment="1">
      <alignment horizontal="left" vertical="center" shrinkToFit="1"/>
    </xf>
    <xf numFmtId="0" fontId="20" fillId="0" borderId="38" xfId="1" applyFont="1" applyBorder="1" applyAlignment="1">
      <alignment vertical="center" textRotation="255" wrapText="1"/>
    </xf>
    <xf numFmtId="0" fontId="20" fillId="0" borderId="66" xfId="1" applyFont="1" applyBorder="1" applyAlignment="1">
      <alignment vertical="center" textRotation="255" wrapText="1"/>
    </xf>
    <xf numFmtId="0" fontId="20" fillId="0" borderId="17" xfId="1" applyFont="1" applyBorder="1" applyAlignment="1">
      <alignment vertical="center" textRotation="255" wrapText="1"/>
    </xf>
    <xf numFmtId="0" fontId="20" fillId="0" borderId="55" xfId="1" applyFont="1" applyBorder="1" applyAlignment="1">
      <alignment vertical="center" textRotation="255" wrapText="1"/>
    </xf>
    <xf numFmtId="0" fontId="3" fillId="0" borderId="39" xfId="1" applyBorder="1" applyAlignment="1">
      <alignment horizontal="left" vertical="center"/>
    </xf>
    <xf numFmtId="0" fontId="3" fillId="0" borderId="40" xfId="1" applyBorder="1" applyAlignment="1">
      <alignment horizontal="left" vertical="center"/>
    </xf>
    <xf numFmtId="0" fontId="6" fillId="5" borderId="82" xfId="1" applyFont="1" applyFill="1" applyBorder="1" applyAlignment="1" applyProtection="1">
      <alignment horizontal="left" vertical="center" shrinkToFit="1"/>
      <protection locked="0"/>
    </xf>
    <xf numFmtId="0" fontId="6" fillId="5" borderId="83" xfId="1" applyFont="1" applyFill="1" applyBorder="1" applyAlignment="1" applyProtection="1">
      <alignment horizontal="left" vertical="center" shrinkToFit="1"/>
      <protection locked="0"/>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16" xfId="1" applyFont="1" applyBorder="1" applyAlignment="1">
      <alignment horizontal="center" vertical="center"/>
    </xf>
    <xf numFmtId="0" fontId="20" fillId="0" borderId="1" xfId="1" applyFont="1" applyBorder="1" applyAlignment="1">
      <alignment horizontal="center" vertical="center"/>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21" fillId="0" borderId="13" xfId="1" applyFont="1" applyBorder="1" applyAlignment="1">
      <alignment horizontal="center" vertical="center"/>
    </xf>
    <xf numFmtId="0" fontId="21" fillId="0" borderId="12" xfId="1" applyFont="1" applyBorder="1" applyAlignment="1">
      <alignment horizontal="center" vertical="center"/>
    </xf>
    <xf numFmtId="0" fontId="21" fillId="0" borderId="10" xfId="1" applyFont="1" applyBorder="1" applyAlignment="1">
      <alignment horizontal="center" vertical="center"/>
    </xf>
    <xf numFmtId="0" fontId="20" fillId="0" borderId="5" xfId="1" applyFont="1" applyBorder="1" applyAlignment="1">
      <alignment horizontal="center" vertical="center"/>
    </xf>
    <xf numFmtId="0" fontId="20" fillId="0" borderId="4" xfId="1" applyFont="1" applyBorder="1" applyAlignment="1">
      <alignment horizontal="center" vertical="center"/>
    </xf>
    <xf numFmtId="0" fontId="20" fillId="0" borderId="34" xfId="1" applyFont="1" applyBorder="1" applyAlignment="1">
      <alignment horizontal="center" vertical="center"/>
    </xf>
    <xf numFmtId="0" fontId="22" fillId="6" borderId="36" xfId="1" applyFont="1" applyFill="1" applyBorder="1" applyAlignment="1">
      <alignment horizontal="center" vertical="center" wrapText="1"/>
    </xf>
    <xf numFmtId="0" fontId="22" fillId="6" borderId="17" xfId="1" applyFont="1" applyFill="1" applyBorder="1" applyAlignment="1">
      <alignment horizontal="center" vertical="center"/>
    </xf>
    <xf numFmtId="0" fontId="22" fillId="6" borderId="26" xfId="1" applyFont="1" applyFill="1" applyBorder="1" applyAlignment="1">
      <alignment horizontal="center" vertical="center"/>
    </xf>
    <xf numFmtId="0" fontId="22" fillId="6" borderId="36" xfId="1" applyFont="1" applyFill="1" applyBorder="1" applyAlignment="1">
      <alignment horizontal="center" vertical="center"/>
    </xf>
    <xf numFmtId="0" fontId="20" fillId="0" borderId="23" xfId="1" applyFont="1" applyBorder="1" applyAlignment="1">
      <alignment horizontal="center" vertical="center"/>
    </xf>
    <xf numFmtId="0" fontId="20" fillId="0" borderId="37" xfId="1" applyFont="1" applyBorder="1" applyAlignment="1">
      <alignment horizontal="center" vertical="center"/>
    </xf>
    <xf numFmtId="0" fontId="20" fillId="0" borderId="5" xfId="1" applyFont="1" applyBorder="1" applyAlignment="1">
      <alignment horizontal="center" vertical="center" wrapText="1"/>
    </xf>
    <xf numFmtId="0" fontId="20" fillId="0" borderId="32" xfId="1" applyFont="1" applyBorder="1" applyAlignment="1">
      <alignment horizontal="center" vertical="center"/>
    </xf>
    <xf numFmtId="0" fontId="20" fillId="0" borderId="1"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1" xfId="1" applyFont="1" applyBorder="1" applyAlignment="1">
      <alignment horizontal="center" vertical="center" wrapText="1" shrinkToFit="1"/>
    </xf>
    <xf numFmtId="0" fontId="22" fillId="6" borderId="36" xfId="1" applyFont="1" applyFill="1" applyBorder="1" applyAlignment="1">
      <alignment horizontal="center" vertical="center" shrinkToFit="1"/>
    </xf>
    <xf numFmtId="0" fontId="22" fillId="6" borderId="17" xfId="1" applyFont="1" applyFill="1" applyBorder="1" applyAlignment="1">
      <alignment horizontal="center" vertical="center" shrinkToFit="1"/>
    </xf>
    <xf numFmtId="0" fontId="22" fillId="6" borderId="26" xfId="1" applyFont="1" applyFill="1" applyBorder="1" applyAlignment="1">
      <alignment horizontal="center" vertical="center" shrinkToFit="1"/>
    </xf>
    <xf numFmtId="0" fontId="3" fillId="0" borderId="36" xfId="1" applyBorder="1" applyAlignment="1">
      <alignment horizontal="center" vertical="center" wrapText="1" shrinkToFit="1"/>
    </xf>
    <xf numFmtId="0" fontId="3" fillId="0" borderId="17" xfId="1" applyBorder="1" applyAlignment="1">
      <alignment horizontal="center" vertical="center" shrinkToFit="1"/>
    </xf>
    <xf numFmtId="0" fontId="3" fillId="0" borderId="26" xfId="1" applyBorder="1" applyAlignment="1">
      <alignment horizontal="center" vertical="center" shrinkToFit="1"/>
    </xf>
    <xf numFmtId="0" fontId="20" fillId="0" borderId="1" xfId="1" applyFont="1" applyBorder="1" applyAlignment="1">
      <alignment horizontal="center" vertical="center" wrapText="1"/>
    </xf>
    <xf numFmtId="0" fontId="20" fillId="0" borderId="25" xfId="1" applyFont="1" applyBorder="1" applyAlignment="1">
      <alignment horizontal="center" vertical="center" wrapText="1"/>
    </xf>
    <xf numFmtId="0" fontId="7" fillId="0" borderId="6" xfId="1" applyFont="1" applyBorder="1" applyAlignment="1">
      <alignment horizontal="center" vertical="center" textRotation="255"/>
    </xf>
    <xf numFmtId="0" fontId="7" fillId="0" borderId="7" xfId="1" applyFont="1" applyBorder="1" applyAlignment="1">
      <alignment horizontal="center" vertical="center" textRotation="255"/>
    </xf>
    <xf numFmtId="0" fontId="7" fillId="0" borderId="16" xfId="1" applyFont="1" applyBorder="1" applyAlignment="1">
      <alignment horizontal="center" vertical="center" textRotation="255"/>
    </xf>
    <xf numFmtId="0" fontId="7" fillId="0" borderId="1" xfId="1" applyFont="1" applyBorder="1" applyAlignment="1">
      <alignment horizontal="center" vertical="center" textRotation="255"/>
    </xf>
    <xf numFmtId="0" fontId="7" fillId="0" borderId="24" xfId="1" applyFont="1" applyBorder="1" applyAlignment="1">
      <alignment horizontal="center" vertical="center" textRotation="255"/>
    </xf>
    <xf numFmtId="0" fontId="7" fillId="0" borderId="25" xfId="1" applyFont="1" applyBorder="1" applyAlignment="1">
      <alignment horizontal="center" vertical="center" textRotation="255"/>
    </xf>
    <xf numFmtId="0" fontId="8" fillId="0" borderId="8" xfId="1" applyFont="1" applyBorder="1" applyAlignment="1">
      <alignment horizontal="center" vertical="center"/>
    </xf>
    <xf numFmtId="0" fontId="8" fillId="0" borderId="17" xfId="1" applyFont="1" applyBorder="1" applyAlignment="1">
      <alignment horizontal="center" vertical="center"/>
    </xf>
    <xf numFmtId="0" fontId="8" fillId="0" borderId="26" xfId="1" applyFont="1" applyBorder="1" applyAlignment="1">
      <alignment horizontal="center" vertical="center"/>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14" fillId="0" borderId="10" xfId="1" applyFont="1" applyBorder="1" applyAlignment="1">
      <alignment horizontal="left" vertical="center" wrapText="1"/>
    </xf>
    <xf numFmtId="0" fontId="7" fillId="0" borderId="14" xfId="1" applyFont="1" applyBorder="1" applyAlignment="1">
      <alignment horizontal="center" vertical="center" wrapText="1"/>
    </xf>
    <xf numFmtId="0" fontId="7" fillId="0" borderId="22" xfId="1" applyFont="1" applyBorder="1" applyAlignment="1">
      <alignment horizontal="center" vertical="center"/>
    </xf>
    <xf numFmtId="0" fontId="7" fillId="0" borderId="31" xfId="1" applyFont="1" applyBorder="1" applyAlignment="1">
      <alignment horizontal="center" vertical="center"/>
    </xf>
    <xf numFmtId="0" fontId="6" fillId="3" borderId="15" xfId="1" applyFont="1" applyFill="1" applyBorder="1" applyAlignment="1" applyProtection="1">
      <alignment horizontal="left" vertical="center" shrinkToFit="1"/>
      <protection locked="0"/>
    </xf>
    <xf numFmtId="0" fontId="6" fillId="3" borderId="7" xfId="1" applyFont="1" applyFill="1" applyBorder="1" applyAlignment="1" applyProtection="1">
      <alignment horizontal="left" vertical="center" shrinkToFit="1"/>
      <protection locked="0"/>
    </xf>
    <xf numFmtId="0" fontId="6" fillId="3" borderId="11" xfId="1" applyFont="1" applyFill="1" applyBorder="1" applyAlignment="1" applyProtection="1">
      <alignment horizontal="left" vertical="center" shrinkToFit="1"/>
      <protection locked="0"/>
    </xf>
    <xf numFmtId="0" fontId="6" fillId="3" borderId="18" xfId="1" applyFont="1" applyFill="1" applyBorder="1" applyAlignment="1" applyProtection="1">
      <alignment horizontal="left" vertical="center" shrinkToFit="1"/>
      <protection locked="0"/>
    </xf>
    <xf numFmtId="0" fontId="6" fillId="3" borderId="19" xfId="1" applyFont="1" applyFill="1" applyBorder="1" applyAlignment="1" applyProtection="1">
      <alignment horizontal="left" vertical="center" shrinkToFit="1"/>
      <protection locked="0"/>
    </xf>
    <xf numFmtId="0" fontId="6" fillId="3" borderId="20" xfId="1" applyFont="1" applyFill="1" applyBorder="1" applyAlignment="1" applyProtection="1">
      <alignment horizontal="left" vertical="center" shrinkToFit="1"/>
      <protection locked="0"/>
    </xf>
    <xf numFmtId="0" fontId="6" fillId="3" borderId="27" xfId="1" applyFont="1" applyFill="1" applyBorder="1" applyAlignment="1" applyProtection="1">
      <alignment horizontal="left" vertical="center" shrinkToFit="1"/>
      <protection locked="0"/>
    </xf>
    <xf numFmtId="0" fontId="6" fillId="3" borderId="28" xfId="1" applyFont="1" applyFill="1" applyBorder="1" applyAlignment="1" applyProtection="1">
      <alignment horizontal="left" vertical="center" shrinkToFit="1"/>
      <protection locked="0"/>
    </xf>
    <xf numFmtId="0" fontId="6" fillId="3" borderId="29" xfId="1" applyFont="1" applyFill="1" applyBorder="1" applyAlignment="1" applyProtection="1">
      <alignment horizontal="left" vertical="center" shrinkToFit="1"/>
      <protection locked="0"/>
    </xf>
    <xf numFmtId="0" fontId="19" fillId="3" borderId="21" xfId="1" applyFont="1" applyFill="1" applyBorder="1" applyAlignment="1" applyProtection="1">
      <alignment horizontal="center" vertical="center" wrapText="1"/>
      <protection locked="0"/>
    </xf>
    <xf numFmtId="0" fontId="19" fillId="3" borderId="19" xfId="1" applyFont="1" applyFill="1" applyBorder="1" applyAlignment="1" applyProtection="1">
      <alignment horizontal="center" vertical="center" wrapText="1"/>
      <protection locked="0"/>
    </xf>
    <xf numFmtId="0" fontId="19" fillId="3" borderId="20" xfId="1" applyFont="1" applyFill="1" applyBorder="1" applyAlignment="1" applyProtection="1">
      <alignment horizontal="center" vertical="center" wrapText="1"/>
      <protection locked="0"/>
    </xf>
    <xf numFmtId="0" fontId="19" fillId="3" borderId="30" xfId="1" applyFont="1" applyFill="1" applyBorder="1" applyAlignment="1" applyProtection="1">
      <alignment horizontal="center" vertical="center" wrapText="1"/>
      <protection locked="0"/>
    </xf>
    <xf numFmtId="0" fontId="19" fillId="3" borderId="28" xfId="1" applyFont="1" applyFill="1" applyBorder="1" applyAlignment="1" applyProtection="1">
      <alignment horizontal="center" vertical="center" wrapText="1"/>
      <protection locked="0"/>
    </xf>
    <xf numFmtId="0" fontId="19" fillId="3" borderId="29"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left" vertical="center" shrinkToFit="1"/>
      <protection locked="0"/>
    </xf>
    <xf numFmtId="0" fontId="6" fillId="3" borderId="1" xfId="1" applyFont="1" applyFill="1" applyBorder="1" applyAlignment="1" applyProtection="1">
      <alignment horizontal="left" vertical="center" shrinkToFit="1"/>
      <protection locked="0"/>
    </xf>
    <xf numFmtId="0" fontId="6" fillId="3" borderId="23" xfId="1" applyFont="1" applyFill="1" applyBorder="1" applyAlignment="1" applyProtection="1">
      <alignment horizontal="left" vertical="center" shrinkToFit="1"/>
      <protection locked="0"/>
    </xf>
    <xf numFmtId="49" fontId="6" fillId="3" borderId="34" xfId="1" applyNumberFormat="1" applyFont="1" applyFill="1" applyBorder="1" applyAlignment="1" applyProtection="1">
      <alignment horizontal="left" vertical="center" shrinkToFit="1"/>
      <protection locked="0"/>
    </xf>
    <xf numFmtId="49" fontId="6" fillId="3" borderId="35" xfId="1" applyNumberFormat="1" applyFont="1" applyFill="1" applyBorder="1" applyAlignment="1" applyProtection="1">
      <alignment horizontal="left" vertical="center" shrinkToFit="1"/>
      <protection locked="0"/>
    </xf>
    <xf numFmtId="0" fontId="7" fillId="2" borderId="2"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7" fillId="0" borderId="0" xfId="1" applyFont="1" applyAlignment="1">
      <alignment horizontal="left" vertical="center"/>
    </xf>
    <xf numFmtId="0" fontId="11" fillId="0" borderId="0" xfId="1" applyFont="1" applyAlignment="1">
      <alignment horizontal="left" vertical="center"/>
    </xf>
    <xf numFmtId="0" fontId="12" fillId="0" borderId="0" xfId="1" applyFont="1" applyAlignment="1">
      <alignment horizontal="center" vertical="center" wrapText="1"/>
    </xf>
    <xf numFmtId="0" fontId="14" fillId="0" borderId="0" xfId="1" applyFont="1" applyAlignment="1">
      <alignment horizontal="center" vertical="center"/>
    </xf>
    <xf numFmtId="0" fontId="6" fillId="3" borderId="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18" fillId="0" borderId="0" xfId="1" applyFont="1" applyAlignment="1">
      <alignment horizontal="left" vertical="center"/>
    </xf>
  </cellXfs>
  <cellStyles count="3">
    <cellStyle name="桁区切り 2" xfId="2" xr:uid="{84E15EF3-DF24-449F-96E8-EB7E6849E387}"/>
    <cellStyle name="標準" xfId="0" builtinId="0"/>
    <cellStyle name="標準 2" xfId="1" xr:uid="{D896608E-CD2D-4DEF-9BED-B7E38855A85F}"/>
  </cellStyles>
  <dxfs count="17">
    <dxf>
      <fill>
        <patternFill>
          <bgColor theme="5" tint="0.59996337778862885"/>
        </patternFill>
      </fill>
    </dxf>
    <dxf>
      <fill>
        <patternFill>
          <bgColor rgb="FFFFFF00"/>
        </patternFill>
      </fill>
    </dxf>
    <dxf>
      <fill>
        <patternFill>
          <bgColor theme="5" tint="0.59996337778862885"/>
        </patternFill>
      </fill>
    </dxf>
    <dxf>
      <fill>
        <patternFill>
          <bgColor theme="5" tint="0.59996337778862885"/>
        </patternFill>
      </fill>
    </dxf>
    <dxf>
      <numFmt numFmtId="181" formatCode="#,###"/>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numFmt numFmtId="181" formatCode="#,###"/>
    </dxf>
    <dxf>
      <fill>
        <patternFill>
          <bgColor rgb="FFFFFF00"/>
        </patternFill>
      </fill>
    </dxf>
    <dxf>
      <fill>
        <patternFill>
          <bgColor rgb="FFFFFF00"/>
        </patternFill>
      </fill>
    </dxf>
    <dxf>
      <fill>
        <patternFill>
          <bgColor theme="5" tint="0.59996337778862885"/>
        </patternFill>
      </fill>
    </dxf>
    <dxf>
      <numFmt numFmtId="181" formatCode="#,###"/>
    </dxf>
    <dxf>
      <fill>
        <patternFill>
          <bgColor rgb="FFFFFF00"/>
        </patternFill>
      </fill>
    </dxf>
    <dxf>
      <fill>
        <patternFill patternType="none">
          <bgColor indexed="65"/>
        </patternFill>
      </fill>
    </dxf>
    <dxf>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384A-AE91-495D-B2B5-A2218EFCFB9D}">
  <sheetPr>
    <pageSetUpPr fitToPage="1"/>
  </sheetPr>
  <dimension ref="A1:AE41"/>
  <sheetViews>
    <sheetView tabSelected="1" view="pageBreakPreview" zoomScale="85" zoomScaleNormal="100" zoomScaleSheetLayoutView="85" workbookViewId="0">
      <selection activeCell="E4" sqref="E4:F4"/>
    </sheetView>
  </sheetViews>
  <sheetFormatPr defaultColWidth="8.375" defaultRowHeight="13.5" x14ac:dyDescent="0.4"/>
  <cols>
    <col min="1" max="2" width="3.375" style="5" customWidth="1"/>
    <col min="3" max="3" width="8.625" style="5" customWidth="1"/>
    <col min="4" max="4" width="12.375" style="5" customWidth="1"/>
    <col min="5" max="5" width="9.75" style="5" bestFit="1" customWidth="1"/>
    <col min="6" max="6" width="5.125" style="5" bestFit="1" customWidth="1"/>
    <col min="7" max="7" width="6.25" style="5" bestFit="1" customWidth="1"/>
    <col min="8" max="8" width="8.875" style="5" bestFit="1" customWidth="1"/>
    <col min="9" max="9" width="5.125" style="5" hidden="1" customWidth="1"/>
    <col min="10" max="10" width="46.875" style="5" bestFit="1" customWidth="1"/>
    <col min="11" max="11" width="14" style="5" customWidth="1"/>
    <col min="12" max="12" width="6.875" style="5" bestFit="1" customWidth="1"/>
    <col min="13" max="13" width="16" style="5" customWidth="1"/>
    <col min="14" max="14" width="3.125" style="5" customWidth="1"/>
    <col min="15" max="15" width="14.625" style="5" customWidth="1"/>
    <col min="16" max="16" width="3.125" style="5" customWidth="1"/>
    <col min="17" max="18" width="8.125" style="5" hidden="1" customWidth="1"/>
    <col min="19" max="19" width="16" style="5" customWidth="1"/>
    <col min="20" max="20" width="3.125" style="5" customWidth="1"/>
    <col min="21" max="22" width="8.375" style="5"/>
    <col min="23" max="23" width="11.625" style="5" hidden="1" customWidth="1"/>
    <col min="24" max="25" width="3.25" style="5" hidden="1" customWidth="1"/>
    <col min="26" max="26" width="6.625" style="5" hidden="1" customWidth="1"/>
    <col min="27" max="27" width="13.75" style="5" hidden="1" customWidth="1"/>
    <col min="28" max="28" width="4.875" style="5" hidden="1" customWidth="1"/>
    <col min="29" max="29" width="15.125" style="5" hidden="1" customWidth="1"/>
    <col min="30" max="30" width="23.875" style="5" hidden="1" customWidth="1"/>
    <col min="31" max="31" width="22.125" style="5" hidden="1" customWidth="1"/>
    <col min="32" max="16384" width="8.375" style="5"/>
  </cols>
  <sheetData>
    <row r="1" spans="1:31" ht="13.15" customHeight="1" thickBot="1" x14ac:dyDescent="0.45">
      <c r="A1" s="1" t="s">
        <v>0</v>
      </c>
      <c r="B1" s="2"/>
      <c r="C1" s="2"/>
      <c r="D1" s="2"/>
      <c r="E1" s="3" t="s">
        <v>1</v>
      </c>
      <c r="F1" s="261">
        <v>2025</v>
      </c>
      <c r="G1" s="262"/>
      <c r="H1" s="263" t="s">
        <v>2</v>
      </c>
      <c r="I1" s="263"/>
      <c r="J1" s="263"/>
      <c r="K1" s="4"/>
      <c r="L1" s="4"/>
      <c r="W1" s="5" t="s">
        <v>3</v>
      </c>
      <c r="X1" s="5" t="s">
        <v>4</v>
      </c>
      <c r="Y1" s="5" t="s">
        <v>5</v>
      </c>
      <c r="Z1" s="5" t="s">
        <v>6</v>
      </c>
      <c r="AA1" s="5" t="s">
        <v>7</v>
      </c>
      <c r="AB1" s="5" t="s">
        <v>8</v>
      </c>
      <c r="AC1" s="5" t="s">
        <v>9</v>
      </c>
      <c r="AD1" s="5" t="s">
        <v>10</v>
      </c>
      <c r="AE1" s="5" t="s">
        <v>11</v>
      </c>
    </row>
    <row r="2" spans="1:31" ht="18" x14ac:dyDescent="0.4">
      <c r="A2" s="6"/>
      <c r="B2" s="264" t="s">
        <v>12</v>
      </c>
      <c r="C2" s="264"/>
      <c r="D2" s="264"/>
      <c r="E2" s="6"/>
      <c r="F2" s="6"/>
      <c r="G2" s="6"/>
      <c r="H2" s="6"/>
      <c r="I2" s="6"/>
      <c r="J2" s="265" t="str">
        <f>IF(AND(COUNTA($O$2,$S$2,$E$4,$L$4:$S$5,$M$7,$O$7,$S$7,$E$11,$D$12,$M$11:$T$12,$M$13,$O$13,$S$13,$D$36)=16,SUM($I$20:$I$38,$R$20:$R$38)=0),"","未入力のセルがあります。"&amp;CHAR(10)&amp;"黄色および赤色のセルは必須入力項目ですので"&amp;CHAR(10)&amp;"適切な内容の入力をお願いいたします。"&amp;CHAR(10)&amp;"このメッセージが表示されない状態でご提出ください。")</f>
        <v>未入力のセルがあります。
黄色および赤色のセルは必須入力項目ですので
適切な内容の入力をお願いいたします。
このメッセージが表示されない状態でご提出ください。</v>
      </c>
      <c r="K2" s="6"/>
      <c r="L2" s="4" t="s">
        <v>13</v>
      </c>
      <c r="M2" s="7"/>
      <c r="N2" s="2" t="s">
        <v>3</v>
      </c>
      <c r="O2" s="8"/>
      <c r="P2" s="2" t="s">
        <v>15</v>
      </c>
      <c r="Q2" s="2"/>
      <c r="R2" s="2"/>
      <c r="S2" s="8"/>
      <c r="T2" s="5" t="s">
        <v>16</v>
      </c>
      <c r="W2" s="5" t="s">
        <v>14</v>
      </c>
      <c r="X2" s="5">
        <v>1</v>
      </c>
      <c r="Y2" s="5">
        <v>1</v>
      </c>
      <c r="Z2" s="5" t="s">
        <v>17</v>
      </c>
      <c r="AA2" s="5" t="s">
        <v>18</v>
      </c>
      <c r="AB2" s="5" t="s">
        <v>19</v>
      </c>
      <c r="AC2" s="5" t="s">
        <v>20</v>
      </c>
      <c r="AD2" s="5" t="s">
        <v>20</v>
      </c>
      <c r="AE2" s="5" t="s">
        <v>20</v>
      </c>
    </row>
    <row r="3" spans="1:31" ht="13.15" customHeight="1" x14ac:dyDescent="0.4">
      <c r="A3" s="9"/>
      <c r="B3" s="264"/>
      <c r="C3" s="264"/>
      <c r="D3" s="264"/>
      <c r="E3" s="2"/>
      <c r="F3" s="2"/>
      <c r="G3" s="2"/>
      <c r="H3" s="2"/>
      <c r="I3" s="2"/>
      <c r="J3" s="265"/>
      <c r="K3" s="2"/>
      <c r="L3" s="2"/>
      <c r="M3" s="2"/>
      <c r="N3" s="2"/>
      <c r="O3" s="2"/>
      <c r="P3" s="2"/>
      <c r="Q3" s="2"/>
      <c r="R3" s="2"/>
      <c r="S3" s="2"/>
      <c r="W3" s="5" t="s">
        <v>21</v>
      </c>
      <c r="X3" s="5">
        <v>2</v>
      </c>
      <c r="Y3" s="5">
        <v>2</v>
      </c>
      <c r="Z3" s="5" t="s">
        <v>22</v>
      </c>
      <c r="AA3" s="5" t="s">
        <v>23</v>
      </c>
      <c r="AB3" s="5" t="s">
        <v>24</v>
      </c>
      <c r="AC3" s="5" t="s">
        <v>25</v>
      </c>
      <c r="AD3" s="5" t="s">
        <v>25</v>
      </c>
      <c r="AE3" s="5" t="s">
        <v>26</v>
      </c>
    </row>
    <row r="4" spans="1:31" ht="18" x14ac:dyDescent="0.4">
      <c r="A4" s="2"/>
      <c r="B4" s="2"/>
      <c r="C4" s="266" t="s">
        <v>27</v>
      </c>
      <c r="D4" s="266"/>
      <c r="E4" s="267"/>
      <c r="F4" s="268"/>
      <c r="G4" s="2"/>
      <c r="H4" s="2"/>
      <c r="I4" s="2"/>
      <c r="J4" s="265"/>
      <c r="K4" s="10" t="s">
        <v>28</v>
      </c>
      <c r="L4" s="257"/>
      <c r="M4" s="257"/>
      <c r="N4" s="257"/>
      <c r="O4" s="257"/>
      <c r="P4" s="257"/>
      <c r="Q4" s="257"/>
      <c r="R4" s="257"/>
      <c r="S4" s="257"/>
      <c r="T4" s="2"/>
      <c r="W4" s="5" t="s">
        <v>29</v>
      </c>
      <c r="X4" s="5">
        <v>3</v>
      </c>
      <c r="Y4" s="5">
        <v>3</v>
      </c>
      <c r="Z4" s="5" t="s">
        <v>30</v>
      </c>
      <c r="AA4" s="5" t="s">
        <v>31</v>
      </c>
      <c r="AB4" s="5" t="s">
        <v>32</v>
      </c>
      <c r="AD4" s="5" t="s">
        <v>33</v>
      </c>
    </row>
    <row r="5" spans="1:31" ht="18" x14ac:dyDescent="0.4">
      <c r="A5" s="2"/>
      <c r="B5" s="2"/>
      <c r="C5" s="2"/>
      <c r="D5" s="2"/>
      <c r="E5" s="2"/>
      <c r="F5" s="2"/>
      <c r="G5" s="2"/>
      <c r="H5" s="2"/>
      <c r="I5" s="2"/>
      <c r="J5" s="265"/>
      <c r="K5" s="10" t="s">
        <v>34</v>
      </c>
      <c r="L5" s="257"/>
      <c r="M5" s="257"/>
      <c r="N5" s="257"/>
      <c r="O5" s="257"/>
      <c r="P5" s="257"/>
      <c r="Q5" s="257"/>
      <c r="R5" s="257"/>
      <c r="S5" s="257"/>
      <c r="W5" s="5" t="s">
        <v>35</v>
      </c>
      <c r="X5" s="5">
        <v>4</v>
      </c>
      <c r="Y5" s="5">
        <v>4</v>
      </c>
      <c r="Z5" s="5" t="s">
        <v>36</v>
      </c>
      <c r="AA5" s="5" t="s">
        <v>37</v>
      </c>
    </row>
    <row r="6" spans="1:31" ht="16.5" x14ac:dyDescent="0.4">
      <c r="A6" s="2"/>
      <c r="B6" s="11"/>
      <c r="C6" s="12" t="s">
        <v>38</v>
      </c>
      <c r="D6" s="2"/>
      <c r="E6" s="2"/>
      <c r="F6" s="2"/>
      <c r="G6" s="2"/>
      <c r="H6" s="2"/>
      <c r="I6" s="2"/>
      <c r="J6" s="2"/>
      <c r="K6" s="13"/>
      <c r="L6" s="14" t="s">
        <v>39</v>
      </c>
      <c r="M6" s="13"/>
      <c r="N6" s="13"/>
      <c r="O6" s="13"/>
      <c r="P6" s="13"/>
      <c r="Q6" s="13"/>
      <c r="R6" s="13"/>
      <c r="S6" s="13"/>
      <c r="W6" s="5" t="s">
        <v>40</v>
      </c>
      <c r="X6" s="5">
        <v>5</v>
      </c>
      <c r="Y6" s="5">
        <v>5</v>
      </c>
      <c r="Z6" s="5" t="s">
        <v>41</v>
      </c>
    </row>
    <row r="7" spans="1:31" ht="18" x14ac:dyDescent="0.4">
      <c r="A7" s="2"/>
      <c r="B7" s="15"/>
      <c r="C7" s="12" t="s">
        <v>42</v>
      </c>
      <c r="F7" s="2"/>
      <c r="G7" s="2"/>
      <c r="H7" s="2"/>
      <c r="I7" s="2"/>
      <c r="J7" s="2"/>
      <c r="K7" s="16"/>
      <c r="L7" s="10" t="s">
        <v>43</v>
      </c>
      <c r="M7" s="17"/>
      <c r="N7" s="2" t="s">
        <v>44</v>
      </c>
      <c r="O7" s="17"/>
      <c r="P7" s="2" t="s">
        <v>45</v>
      </c>
      <c r="Q7" s="2"/>
      <c r="R7" s="2"/>
      <c r="S7" s="17"/>
      <c r="W7" s="5" t="s">
        <v>46</v>
      </c>
      <c r="X7" s="5">
        <v>6</v>
      </c>
      <c r="Y7" s="5">
        <v>6</v>
      </c>
      <c r="Z7" s="5" t="s">
        <v>47</v>
      </c>
    </row>
    <row r="8" spans="1:31" ht="16.5" x14ac:dyDescent="0.4">
      <c r="A8" s="2"/>
      <c r="B8" s="18"/>
      <c r="C8" s="12" t="s">
        <v>48</v>
      </c>
      <c r="D8" s="2"/>
      <c r="E8" s="2"/>
      <c r="F8" s="2"/>
      <c r="G8" s="2"/>
      <c r="H8" s="2"/>
      <c r="I8" s="2"/>
      <c r="J8" s="2"/>
      <c r="K8" s="16"/>
      <c r="L8" s="16"/>
      <c r="M8" s="16"/>
      <c r="N8" s="16"/>
      <c r="O8" s="16"/>
      <c r="P8" s="16"/>
      <c r="Q8" s="16"/>
      <c r="R8" s="16"/>
      <c r="S8" s="16"/>
      <c r="T8" s="16"/>
      <c r="X8" s="5">
        <v>7</v>
      </c>
      <c r="Y8" s="5">
        <v>7</v>
      </c>
      <c r="Z8" s="5" t="s">
        <v>49</v>
      </c>
    </row>
    <row r="9" spans="1:31" ht="16.5" x14ac:dyDescent="0.4">
      <c r="A9" s="2"/>
      <c r="B9" s="19"/>
      <c r="C9" s="12" t="s">
        <v>99</v>
      </c>
      <c r="D9" s="2"/>
      <c r="E9" s="2"/>
      <c r="F9" s="2"/>
      <c r="G9" s="2"/>
      <c r="H9" s="2"/>
      <c r="I9" s="2"/>
      <c r="J9" s="2"/>
      <c r="K9" s="16"/>
      <c r="L9" s="16"/>
      <c r="M9" s="16"/>
      <c r="N9" s="16"/>
      <c r="O9" s="16"/>
      <c r="P9" s="16"/>
      <c r="Q9" s="16"/>
      <c r="R9" s="16"/>
      <c r="S9" s="16"/>
      <c r="T9" s="16"/>
      <c r="X9" s="5">
        <v>8</v>
      </c>
      <c r="Y9" s="5">
        <v>8</v>
      </c>
      <c r="Z9" s="5" t="s">
        <v>50</v>
      </c>
    </row>
    <row r="10" spans="1:31" ht="21.75" customHeight="1" thickBot="1" x14ac:dyDescent="0.45">
      <c r="A10" s="269" t="str">
        <f>IF(F1="","　■今年度の事業系廃棄物の減量計画及び前年度の事業系廃棄物の処理実績について、札幌市廃棄物の減量及び処理に関する条例第２１条の規定により次の通り提出します","　■"&amp;TEXT(F1,"@")&amp;"年度の事業系廃棄物の減量計画及び"&amp;TEXT(F1-1,"@")&amp;"年度の事業系廃棄物の処理実績について、札幌市廃棄物の減量及び処理に関する条例第２１条の規定により次の通り提出します")</f>
        <v>　■2025年度の事業系廃棄物の減量計画及び2024年度の事業系廃棄物の処理実績について、札幌市廃棄物の減量及び処理に関する条例第２１条の規定により次の通り提出します</v>
      </c>
      <c r="B10" s="269"/>
      <c r="C10" s="269"/>
      <c r="D10" s="269"/>
      <c r="E10" s="269"/>
      <c r="F10" s="269"/>
      <c r="G10" s="269"/>
      <c r="H10" s="269"/>
      <c r="I10" s="269"/>
      <c r="J10" s="269"/>
      <c r="K10" s="269"/>
      <c r="L10" s="269"/>
      <c r="M10" s="269"/>
      <c r="N10" s="269"/>
      <c r="O10" s="269"/>
      <c r="P10" s="269"/>
      <c r="Q10" s="269"/>
      <c r="R10" s="269"/>
      <c r="S10" s="269"/>
      <c r="T10" s="269"/>
      <c r="W10" s="5" t="s">
        <v>51</v>
      </c>
      <c r="X10" s="5">
        <v>9</v>
      </c>
      <c r="Y10" s="5">
        <v>9</v>
      </c>
      <c r="Z10" s="5" t="s">
        <v>52</v>
      </c>
    </row>
    <row r="11" spans="1:31" ht="16.5" customHeight="1" x14ac:dyDescent="0.4">
      <c r="A11" s="224" t="s">
        <v>53</v>
      </c>
      <c r="B11" s="225"/>
      <c r="C11" s="230" t="s">
        <v>54</v>
      </c>
      <c r="D11" s="20" t="s">
        <v>55</v>
      </c>
      <c r="E11" s="233"/>
      <c r="F11" s="234"/>
      <c r="G11" s="21" t="s">
        <v>56</v>
      </c>
      <c r="H11" s="235" t="s">
        <v>57</v>
      </c>
      <c r="I11" s="236"/>
      <c r="J11" s="237"/>
      <c r="K11" s="238" t="s">
        <v>58</v>
      </c>
      <c r="L11" s="22" t="s">
        <v>59</v>
      </c>
      <c r="M11" s="241"/>
      <c r="N11" s="242"/>
      <c r="O11" s="242"/>
      <c r="P11" s="242"/>
      <c r="Q11" s="242"/>
      <c r="R11" s="242"/>
      <c r="S11" s="242"/>
      <c r="T11" s="243"/>
      <c r="W11" s="5">
        <v>2023</v>
      </c>
      <c r="X11" s="5">
        <v>10</v>
      </c>
      <c r="Y11" s="5">
        <v>10</v>
      </c>
      <c r="Z11" s="5" t="s">
        <v>60</v>
      </c>
    </row>
    <row r="12" spans="1:31" ht="16.5" customHeight="1" x14ac:dyDescent="0.4">
      <c r="A12" s="226"/>
      <c r="B12" s="227"/>
      <c r="C12" s="231"/>
      <c r="D12" s="244"/>
      <c r="E12" s="245"/>
      <c r="F12" s="245"/>
      <c r="G12" s="246"/>
      <c r="H12" s="250"/>
      <c r="I12" s="251"/>
      <c r="J12" s="252"/>
      <c r="K12" s="239"/>
      <c r="L12" s="23" t="s">
        <v>61</v>
      </c>
      <c r="M12" s="256"/>
      <c r="N12" s="257"/>
      <c r="O12" s="257"/>
      <c r="P12" s="257"/>
      <c r="Q12" s="257"/>
      <c r="R12" s="257"/>
      <c r="S12" s="257"/>
      <c r="T12" s="258"/>
      <c r="W12" s="5">
        <v>2024</v>
      </c>
      <c r="X12" s="5">
        <v>11</v>
      </c>
      <c r="Y12" s="5">
        <v>11</v>
      </c>
    </row>
    <row r="13" spans="1:31" ht="16.5" customHeight="1" thickBot="1" x14ac:dyDescent="0.45">
      <c r="A13" s="228"/>
      <c r="B13" s="229"/>
      <c r="C13" s="232"/>
      <c r="D13" s="247"/>
      <c r="E13" s="248"/>
      <c r="F13" s="248"/>
      <c r="G13" s="249"/>
      <c r="H13" s="253"/>
      <c r="I13" s="254"/>
      <c r="J13" s="255"/>
      <c r="K13" s="240"/>
      <c r="L13" s="24" t="s">
        <v>62</v>
      </c>
      <c r="M13" s="25"/>
      <c r="N13" s="26" t="s">
        <v>63</v>
      </c>
      <c r="O13" s="27"/>
      <c r="P13" s="26" t="s">
        <v>64</v>
      </c>
      <c r="Q13" s="26"/>
      <c r="R13" s="26"/>
      <c r="S13" s="259"/>
      <c r="T13" s="260"/>
      <c r="W13" s="5">
        <v>2025</v>
      </c>
      <c r="X13" s="5">
        <v>12</v>
      </c>
      <c r="Y13" s="5">
        <v>12</v>
      </c>
    </row>
    <row r="14" spans="1:31" ht="5.25" customHeight="1" thickBot="1" x14ac:dyDescent="0.45">
      <c r="A14" s="2"/>
      <c r="B14" s="2"/>
      <c r="C14" s="2"/>
      <c r="D14" s="2"/>
      <c r="E14" s="2"/>
      <c r="F14" s="2"/>
      <c r="G14" s="2"/>
      <c r="H14" s="2"/>
      <c r="I14" s="2"/>
      <c r="J14" s="2"/>
      <c r="K14" s="2"/>
      <c r="L14" s="2"/>
      <c r="M14" s="2"/>
      <c r="N14" s="2"/>
      <c r="O14" s="2"/>
      <c r="P14" s="2"/>
      <c r="Q14" s="2"/>
      <c r="R14" s="2"/>
      <c r="S14" s="2"/>
      <c r="W14" s="5">
        <v>2026</v>
      </c>
      <c r="Y14" s="5">
        <v>13</v>
      </c>
    </row>
    <row r="15" spans="1:31" ht="15" customHeight="1" x14ac:dyDescent="0.4">
      <c r="A15" s="193" t="s">
        <v>65</v>
      </c>
      <c r="B15" s="194"/>
      <c r="C15" s="194"/>
      <c r="D15" s="194"/>
      <c r="E15" s="199" t="str">
        <f>IF(F1="","前年度実績"," "&amp;TEXT(F1-1,"@")&amp;"年度実績【前年度】")</f>
        <v xml:space="preserve"> 2024年度実績【前年度】</v>
      </c>
      <c r="F15" s="199"/>
      <c r="G15" s="199"/>
      <c r="H15" s="199"/>
      <c r="I15" s="199"/>
      <c r="J15" s="199"/>
      <c r="K15" s="199"/>
      <c r="L15" s="199"/>
      <c r="M15" s="199"/>
      <c r="N15" s="199"/>
      <c r="O15" s="200" t="str">
        <f>IF(F1="","本年度計画"," "&amp;TEXT(F1,"@")&amp;"年度計画【本年度】")</f>
        <v xml:space="preserve"> 2025年度計画【本年度】</v>
      </c>
      <c r="P15" s="199"/>
      <c r="Q15" s="199"/>
      <c r="R15" s="199"/>
      <c r="S15" s="199"/>
      <c r="T15" s="201"/>
      <c r="W15" s="5">
        <v>2027</v>
      </c>
      <c r="Y15" s="5">
        <v>14</v>
      </c>
    </row>
    <row r="16" spans="1:31" ht="15" customHeight="1" x14ac:dyDescent="0.4">
      <c r="A16" s="195"/>
      <c r="B16" s="196"/>
      <c r="C16" s="196"/>
      <c r="D16" s="196"/>
      <c r="E16" s="202" t="s">
        <v>66</v>
      </c>
      <c r="F16" s="196"/>
      <c r="G16" s="196"/>
      <c r="H16" s="196"/>
      <c r="I16" s="196"/>
      <c r="J16" s="196"/>
      <c r="K16" s="196"/>
      <c r="L16" s="196"/>
      <c r="M16" s="196" t="s">
        <v>67</v>
      </c>
      <c r="N16" s="203"/>
      <c r="O16" s="195" t="s">
        <v>66</v>
      </c>
      <c r="P16" s="196"/>
      <c r="Q16" s="205" t="s">
        <v>68</v>
      </c>
      <c r="R16" s="208" t="s">
        <v>69</v>
      </c>
      <c r="S16" s="196" t="s">
        <v>67</v>
      </c>
      <c r="T16" s="209"/>
      <c r="W16" s="5">
        <v>2028</v>
      </c>
      <c r="Y16" s="5">
        <v>15</v>
      </c>
    </row>
    <row r="17" spans="1:25" ht="15" customHeight="1" x14ac:dyDescent="0.4">
      <c r="A17" s="195"/>
      <c r="B17" s="196"/>
      <c r="C17" s="196"/>
      <c r="D17" s="196"/>
      <c r="E17" s="211" t="s">
        <v>70</v>
      </c>
      <c r="F17" s="213" t="s">
        <v>71</v>
      </c>
      <c r="G17" s="213" t="s">
        <v>72</v>
      </c>
      <c r="H17" s="215" t="s">
        <v>73</v>
      </c>
      <c r="I17" s="216" t="s">
        <v>69</v>
      </c>
      <c r="J17" s="219" t="s">
        <v>74</v>
      </c>
      <c r="K17" s="222" t="s">
        <v>75</v>
      </c>
      <c r="L17" s="222"/>
      <c r="M17" s="196"/>
      <c r="N17" s="203"/>
      <c r="O17" s="195"/>
      <c r="P17" s="196"/>
      <c r="Q17" s="206"/>
      <c r="R17" s="206"/>
      <c r="S17" s="196"/>
      <c r="T17" s="209"/>
      <c r="Y17" s="5">
        <v>16</v>
      </c>
    </row>
    <row r="18" spans="1:25" ht="15" customHeight="1" x14ac:dyDescent="0.4">
      <c r="A18" s="195"/>
      <c r="B18" s="196"/>
      <c r="C18" s="196"/>
      <c r="D18" s="196"/>
      <c r="E18" s="202"/>
      <c r="F18" s="213"/>
      <c r="G18" s="213"/>
      <c r="H18" s="213"/>
      <c r="I18" s="217"/>
      <c r="J18" s="220"/>
      <c r="K18" s="222"/>
      <c r="L18" s="222"/>
      <c r="M18" s="196"/>
      <c r="N18" s="203"/>
      <c r="O18" s="195"/>
      <c r="P18" s="196"/>
      <c r="Q18" s="206"/>
      <c r="R18" s="206"/>
      <c r="S18" s="196"/>
      <c r="T18" s="209"/>
      <c r="Y18" s="5">
        <v>17</v>
      </c>
    </row>
    <row r="19" spans="1:25" ht="15" customHeight="1" thickBot="1" x14ac:dyDescent="0.45">
      <c r="A19" s="197"/>
      <c r="B19" s="198"/>
      <c r="C19" s="198"/>
      <c r="D19" s="198"/>
      <c r="E19" s="212"/>
      <c r="F19" s="214"/>
      <c r="G19" s="214"/>
      <c r="H19" s="214"/>
      <c r="I19" s="218"/>
      <c r="J19" s="221"/>
      <c r="K19" s="223"/>
      <c r="L19" s="223"/>
      <c r="M19" s="198"/>
      <c r="N19" s="204"/>
      <c r="O19" s="197"/>
      <c r="P19" s="198"/>
      <c r="Q19" s="207"/>
      <c r="R19" s="207"/>
      <c r="S19" s="198"/>
      <c r="T19" s="210"/>
      <c r="Y19" s="5">
        <v>18</v>
      </c>
    </row>
    <row r="20" spans="1:25" ht="19.899999999999999" customHeight="1" x14ac:dyDescent="0.4">
      <c r="A20" s="185" t="s">
        <v>76</v>
      </c>
      <c r="B20" s="187" t="s">
        <v>77</v>
      </c>
      <c r="C20" s="189" t="s">
        <v>78</v>
      </c>
      <c r="D20" s="190"/>
      <c r="E20" s="28"/>
      <c r="F20" s="29"/>
      <c r="G20" s="30">
        <v>0.56999999999999995</v>
      </c>
      <c r="H20" s="31">
        <v>1</v>
      </c>
      <c r="I20" s="32">
        <f>IF(AND(COUNTA($C20:$H20,$M20)&gt;3,COUNTA($C20:$H20,$M20)&lt;&gt;6),1,0)</f>
        <v>0</v>
      </c>
      <c r="J20" s="33" t="str">
        <f>IF(OR(COUNTA($E20:$H20)&lt;&gt;4,$F20="kg"),"",TEXT($E20,"0.0#")&amp;IF($F20="m3","㎥",$F20)&amp;"×"&amp;TEXT($G20,"0.0##")&amp;"(比重)"&amp;IF($F20="m3","×1,000","")&amp;"×"&amp;TEXT($H20,"0.0#")&amp;"＝"&amp;IF($K20=INT($K20),TEXT($K20,"#,#"),TEXT($K20,"#,#.##"))&amp;"kg")</f>
        <v/>
      </c>
      <c r="K20" s="34" t="str">
        <f>IF(COUNTA($E20:$H20)&lt;&gt;4,"",ROUND(IF($F20="kg",$E20,$E20*$G20*IF($F20="m3",1000,1)*H20),2))</f>
        <v/>
      </c>
      <c r="L20" s="35" t="s">
        <v>79</v>
      </c>
      <c r="M20" s="166"/>
      <c r="N20" s="167"/>
      <c r="O20" s="36"/>
      <c r="P20" s="37" t="s">
        <v>79</v>
      </c>
      <c r="Q20" s="38" t="str">
        <f>IF(O20="","",ROUND(O20,2))</f>
        <v/>
      </c>
      <c r="R20" s="39">
        <f>IF(AND(COUNTA(O20,S20)&gt;0,COUNTA(O20,S20)&lt;&gt;2),1,0)</f>
        <v>0</v>
      </c>
      <c r="S20" s="191"/>
      <c r="T20" s="192"/>
      <c r="Y20" s="5">
        <v>19</v>
      </c>
    </row>
    <row r="21" spans="1:25" ht="19.899999999999999" customHeight="1" x14ac:dyDescent="0.4">
      <c r="A21" s="185"/>
      <c r="B21" s="187"/>
      <c r="C21" s="170" t="s">
        <v>80</v>
      </c>
      <c r="D21" s="171"/>
      <c r="E21" s="40"/>
      <c r="F21" s="29"/>
      <c r="G21" s="41">
        <v>0.05</v>
      </c>
      <c r="H21" s="31">
        <v>1</v>
      </c>
      <c r="I21" s="32">
        <f>IF(AND(COUNTA($C21:$H21,$M21)&gt;3,COUNTA($C21:$H21,$M21)&lt;&gt;6),1,0)</f>
        <v>0</v>
      </c>
      <c r="J21" s="33" t="str">
        <f>IF(OR(COUNTA($E21:$H21)&lt;&gt;4,$F21="kg"),"",TEXT($E21,"0.0#")&amp;IF($F21="m3","㎥",$F21)&amp;"×"&amp;TEXT($G21,"0.0##")&amp;"(比重)"&amp;IF($F21="m3","×1,000","")&amp;"×"&amp;TEXT($H21,"0.0#")&amp;"＝"&amp;IF($K21=INT($K21),TEXT($K21,"#,#"),TEXT($K21,"#,#.##"))&amp;"kg")</f>
        <v/>
      </c>
      <c r="K21" s="34" t="str">
        <f>IF(COUNTA($E21:$H21)&lt;&gt;4,"",ROUND(IF($F21="kg",$E21,$E21*$G21*IF($F21="m3",1000,1)*H21),2))</f>
        <v/>
      </c>
      <c r="L21" s="42" t="s">
        <v>32</v>
      </c>
      <c r="M21" s="172"/>
      <c r="N21" s="173"/>
      <c r="O21" s="43"/>
      <c r="P21" s="44" t="s">
        <v>32</v>
      </c>
      <c r="Q21" s="45" t="str">
        <f t="shared" ref="Q21:Q38" si="0">IF(O21="","",ROUND(O21,2))</f>
        <v/>
      </c>
      <c r="R21" s="39">
        <f>IF(AND(COUNTA(O21,S21)&gt;0,COUNTA(O21,S21)&lt;&gt;2),1,0)</f>
        <v>0</v>
      </c>
      <c r="S21" s="172"/>
      <c r="T21" s="182"/>
      <c r="Y21" s="5">
        <v>20</v>
      </c>
    </row>
    <row r="22" spans="1:25" ht="19.899999999999999" customHeight="1" x14ac:dyDescent="0.4">
      <c r="A22" s="185"/>
      <c r="B22" s="187"/>
      <c r="C22" s="170" t="s">
        <v>81</v>
      </c>
      <c r="D22" s="171"/>
      <c r="E22" s="40"/>
      <c r="F22" s="29"/>
      <c r="G22" s="41">
        <v>0.65</v>
      </c>
      <c r="H22" s="31">
        <v>1</v>
      </c>
      <c r="I22" s="32">
        <f>IF(AND(COUNTA($C22:$H22,$M22)&gt;3,COUNTA($C22:$H22,$M22)&lt;&gt;6),1,0)</f>
        <v>0</v>
      </c>
      <c r="J22" s="33" t="str">
        <f>IF(OR(COUNTA($E22:$H22)&lt;&gt;4,$F22="kg"),"",TEXT($E22,"0.0#")&amp;IF($F22="m3","㎥",$F22)&amp;"×"&amp;TEXT($G22,"0.0##")&amp;"(比重)"&amp;IF($F22="m3","×1,000","")&amp;"×"&amp;TEXT($H22,"0.0#")&amp;"＝"&amp;IF($K22=INT($K22),TEXT($K22,"#,#"),TEXT($K22,"#,#.##"))&amp;"kg")</f>
        <v/>
      </c>
      <c r="K22" s="34" t="str">
        <f>IF(COUNTA($E22:$H22)&lt;&gt;4,"",ROUND(IF($F22="kg",$E22,$E22*$G22*IF($F22="m3",1000,1)*H22),2))</f>
        <v/>
      </c>
      <c r="L22" s="42" t="s">
        <v>32</v>
      </c>
      <c r="M22" s="172"/>
      <c r="N22" s="173"/>
      <c r="O22" s="43"/>
      <c r="P22" s="44" t="s">
        <v>32</v>
      </c>
      <c r="Q22" s="45" t="str">
        <f t="shared" si="0"/>
        <v/>
      </c>
      <c r="R22" s="39">
        <f>IF(AND(COUNTA(O22,S22)&gt;0,COUNTA(O22,S22)&lt;&gt;2),1,0)</f>
        <v>0</v>
      </c>
      <c r="S22" s="172"/>
      <c r="T22" s="182"/>
      <c r="Y22" s="5">
        <v>21</v>
      </c>
    </row>
    <row r="23" spans="1:25" ht="19.899999999999999" customHeight="1" x14ac:dyDescent="0.4">
      <c r="A23" s="185"/>
      <c r="B23" s="187"/>
      <c r="C23" s="180" t="s">
        <v>82</v>
      </c>
      <c r="D23" s="181"/>
      <c r="E23" s="40"/>
      <c r="F23" s="29"/>
      <c r="G23" s="41">
        <v>0.81</v>
      </c>
      <c r="H23" s="31">
        <v>1</v>
      </c>
      <c r="I23" s="32">
        <f>IF(AND(COUNTA($C23:$H23,$M23)&gt;3,COUNTA($C23:$H23,$M23)&lt;&gt;6),1,0)</f>
        <v>0</v>
      </c>
      <c r="J23" s="33" t="str">
        <f>IF(OR(COUNTA($E23:$H23)&lt;&gt;4,$F23="kg"),"",TEXT($E23,"0.0#")&amp;IF($F23="m3","㎥",$F23)&amp;"×"&amp;TEXT($G23,"0.0##")&amp;"(比重)"&amp;IF($F23="m3","×1,000","")&amp;"×"&amp;TEXT($H23,"0.0#")&amp;"＝"&amp;IF($K23=INT($K23),TEXT($K23,"#,#"),TEXT($K23,"#,#.##"))&amp;"kg")</f>
        <v/>
      </c>
      <c r="K23" s="34" t="str">
        <f>IF(COUNTA($E23:$H23)&lt;&gt;4,"",ROUND(IF($F23="kg",$E23,$E23*$G23*IF($F23="m3",1000,1)*H23),2))</f>
        <v/>
      </c>
      <c r="L23" s="42" t="s">
        <v>32</v>
      </c>
      <c r="M23" s="172"/>
      <c r="N23" s="173"/>
      <c r="O23" s="43"/>
      <c r="P23" s="44" t="s">
        <v>32</v>
      </c>
      <c r="Q23" s="45" t="str">
        <f t="shared" si="0"/>
        <v/>
      </c>
      <c r="R23" s="39">
        <f>IF(AND(COUNTA(O23,S23)&gt;0,COUNTA(O23,S23)&lt;&gt;2),1,0)</f>
        <v>0</v>
      </c>
      <c r="S23" s="172"/>
      <c r="T23" s="182"/>
      <c r="Y23" s="5">
        <v>22</v>
      </c>
    </row>
    <row r="24" spans="1:25" ht="19.899999999999999" customHeight="1" x14ac:dyDescent="0.4">
      <c r="A24" s="185"/>
      <c r="B24" s="187"/>
      <c r="C24" s="183" t="s">
        <v>100</v>
      </c>
      <c r="D24" s="184"/>
      <c r="E24" s="46"/>
      <c r="F24" s="29"/>
      <c r="G24" s="47">
        <v>7.4999999999999997E-2</v>
      </c>
      <c r="H24" s="31">
        <v>1</v>
      </c>
      <c r="I24" s="32">
        <f>IF(AND(COUNTA($C24:$H24,$M24)&gt;3,COUNTA($C24:$H24,$M24)&lt;&gt;6),1,0)</f>
        <v>0</v>
      </c>
      <c r="J24" s="33" t="str">
        <f>IF(OR(COUNTA($E24:$H24)&lt;&gt;4,$F24="kg"),"",TEXT($E24,"0.0#")&amp;IF($F24="m3","㎥",$F24)&amp;"×"&amp;TEXT($G24,"0.0##")&amp;"(比重)"&amp;IF($F24="m3","×1,000","")&amp;"×"&amp;TEXT($H24,"0.0#")&amp;"＝"&amp;IF($K24=INT($K24),TEXT($K24,"#,#"),TEXT($K24,"#,#.##"))&amp;"kg")</f>
        <v/>
      </c>
      <c r="K24" s="34" t="str">
        <f>IF(COUNTA($E24:$H24)&lt;&gt;4,"",ROUND(IF($F24="kg",$E24,$E24*$G24*IF($F24="m3",1000,1)*H24),2))</f>
        <v/>
      </c>
      <c r="L24" s="48" t="s">
        <v>32</v>
      </c>
      <c r="M24" s="157"/>
      <c r="N24" s="158"/>
      <c r="O24" s="49"/>
      <c r="P24" s="50" t="s">
        <v>32</v>
      </c>
      <c r="Q24" s="51" t="str">
        <f t="shared" si="0"/>
        <v/>
      </c>
      <c r="R24" s="39">
        <f>IF(AND(COUNTA(O24,S24)&gt;0,COUNTA(O24,S24)&lt;&gt;2),1,0)</f>
        <v>0</v>
      </c>
      <c r="S24" s="159"/>
      <c r="T24" s="160"/>
      <c r="Y24" s="5">
        <v>23</v>
      </c>
    </row>
    <row r="25" spans="1:25" ht="19.899999999999999" customHeight="1" x14ac:dyDescent="0.4">
      <c r="A25" s="185"/>
      <c r="B25" s="188"/>
      <c r="C25" s="140" t="s">
        <v>83</v>
      </c>
      <c r="D25" s="142"/>
      <c r="E25" s="174"/>
      <c r="F25" s="174"/>
      <c r="G25" s="52"/>
      <c r="H25" s="53"/>
      <c r="I25" s="54"/>
      <c r="J25" s="109"/>
      <c r="K25" s="55">
        <f>SUM(K20:K24)</f>
        <v>0</v>
      </c>
      <c r="L25" s="56" t="s">
        <v>32</v>
      </c>
      <c r="M25" s="145"/>
      <c r="N25" s="146"/>
      <c r="O25" s="57">
        <f>SUM(O20:O24)</f>
        <v>0</v>
      </c>
      <c r="P25" s="58" t="s">
        <v>32</v>
      </c>
      <c r="Q25" s="59">
        <f t="shared" si="0"/>
        <v>0</v>
      </c>
      <c r="R25" s="60"/>
      <c r="S25" s="145"/>
      <c r="T25" s="147"/>
      <c r="Y25" s="5">
        <v>24</v>
      </c>
    </row>
    <row r="26" spans="1:25" ht="19.899999999999999" customHeight="1" x14ac:dyDescent="0.4">
      <c r="A26" s="185"/>
      <c r="B26" s="161" t="s">
        <v>84</v>
      </c>
      <c r="C26" s="164" t="s">
        <v>85</v>
      </c>
      <c r="D26" s="165"/>
      <c r="E26" s="61"/>
      <c r="F26" s="29"/>
      <c r="G26" s="62">
        <v>0.1</v>
      </c>
      <c r="H26" s="31">
        <v>1</v>
      </c>
      <c r="I26" s="32">
        <f>IF(AND(COUNTA($C26:$H26,$M26)&gt;3,COUNTA($C26:$H26,$M26)&lt;&gt;6),1,0)</f>
        <v>0</v>
      </c>
      <c r="J26" s="33" t="str">
        <f>IF(OR(COUNTA($E26:$H26)&lt;&gt;4,$F26="kg"),"",TEXT($E26,"0.0#")&amp;IF($F26="m3","㎥",$F26)&amp;"×"&amp;TEXT($G26,"0.0##")&amp;"(比重)"&amp;IF($F26="m3","×1,000","")&amp;"×"&amp;TEXT($H26,"0.0#")&amp;"＝"&amp;IF($K26=INT($K26),TEXT($K26,"#,#"),TEXT($K26,"#,#.##"))&amp;"kg")</f>
        <v/>
      </c>
      <c r="K26" s="34" t="str">
        <f>IF(COUNTA($E26:$H26)&lt;&gt;4,"",ROUND(IF($F26="kg",$E26,$E26*$G26*IF($F26="m3",1000,1)*H26),2))</f>
        <v/>
      </c>
      <c r="L26" s="35" t="s">
        <v>32</v>
      </c>
      <c r="M26" s="166"/>
      <c r="N26" s="167"/>
      <c r="O26" s="36"/>
      <c r="P26" s="37" t="s">
        <v>32</v>
      </c>
      <c r="Q26" s="38" t="str">
        <f t="shared" si="0"/>
        <v/>
      </c>
      <c r="R26" s="39">
        <f>IF(AND(COUNTA(O26,S26)&gt;0,COUNTA(O26,S26)&lt;&gt;2),1,0)</f>
        <v>0</v>
      </c>
      <c r="S26" s="168"/>
      <c r="T26" s="169"/>
      <c r="Y26" s="5">
        <v>25</v>
      </c>
    </row>
    <row r="27" spans="1:25" ht="19.899999999999999" customHeight="1" x14ac:dyDescent="0.4">
      <c r="A27" s="185"/>
      <c r="B27" s="162"/>
      <c r="C27" s="170" t="s">
        <v>86</v>
      </c>
      <c r="D27" s="171"/>
      <c r="E27" s="63"/>
      <c r="F27" s="29"/>
      <c r="G27" s="64">
        <v>0.25</v>
      </c>
      <c r="H27" s="31">
        <v>1</v>
      </c>
      <c r="I27" s="32">
        <f>IF(AND(COUNTA($C27:$H27,$M27)&gt;3,COUNTA($C27:$H27,$M27)&lt;&gt;6),1,0)</f>
        <v>0</v>
      </c>
      <c r="J27" s="33" t="str">
        <f>IF(OR(COUNTA($E27:$H27)&lt;&gt;4,$F27="kg"),"",TEXT($E27,"0.0#")&amp;IF($F27="m3","㎥",$F27)&amp;"×"&amp;TEXT($G27,"0.0##")&amp;"(比重)"&amp;IF($F27="m3","×1,000","")&amp;"×"&amp;TEXT($H27,"0.0#")&amp;"＝"&amp;IF($K27=INT($K27),TEXT($K27,"#,#"),TEXT($K27,"#,#.##"))&amp;"kg")</f>
        <v/>
      </c>
      <c r="K27" s="34" t="str">
        <f>IF(COUNTA($E27:$H27)&lt;&gt;4,"",ROUND(IF($F27="kg",$E27,$E27*$G27*IF($F27="m3",1000,1)*H27),2))</f>
        <v/>
      </c>
      <c r="L27" s="42" t="s">
        <v>32</v>
      </c>
      <c r="M27" s="172"/>
      <c r="N27" s="173"/>
      <c r="O27" s="43"/>
      <c r="P27" s="44" t="s">
        <v>32</v>
      </c>
      <c r="Q27" s="45" t="str">
        <f t="shared" si="0"/>
        <v/>
      </c>
      <c r="R27" s="39">
        <f>IF(AND(COUNTA(O27,S27)&gt;0,COUNTA(O27,S27)&lt;&gt;2),1,0)</f>
        <v>0</v>
      </c>
      <c r="S27" s="172"/>
      <c r="T27" s="182"/>
      <c r="Y27" s="5">
        <v>26</v>
      </c>
    </row>
    <row r="28" spans="1:25" ht="19.899999999999999" customHeight="1" x14ac:dyDescent="0.4">
      <c r="A28" s="185"/>
      <c r="B28" s="162"/>
      <c r="C28" s="121" t="s">
        <v>87</v>
      </c>
      <c r="D28" s="122"/>
      <c r="E28" s="63"/>
      <c r="F28" s="29"/>
      <c r="G28" s="64">
        <v>0.06</v>
      </c>
      <c r="H28" s="31">
        <v>1</v>
      </c>
      <c r="I28" s="32">
        <f>IF(AND(COUNTA($C28:$H28,$M28)&gt;3,COUNTA($C28:$H28,$M28)&lt;&gt;6),1,0)</f>
        <v>0</v>
      </c>
      <c r="J28" s="33" t="str">
        <f>IF(OR(COUNTA($E28:$H28)&lt;&gt;4,$F28="kg"),"",TEXT($E28,"0.0#")&amp;IF($F28="m3","㎥",$F28)&amp;"×"&amp;TEXT($G28,"0.0##")&amp;"(比重)"&amp;IF($F28="m3","×1,000","")&amp;"×"&amp;TEXT($H28,"0.0#")&amp;"＝"&amp;IF($K28=INT($K28),TEXT($K28,"#,#"),TEXT($K28,"#,#.##"))&amp;"kg")</f>
        <v/>
      </c>
      <c r="K28" s="34" t="str">
        <f>IF(COUNTA($E28:$H28)&lt;&gt;4,"",ROUND(IF($F28="kg",$E28,$E28*$G28*IF($F28="m3",1000,1)*H28),2))</f>
        <v/>
      </c>
      <c r="L28" s="42" t="s">
        <v>32</v>
      </c>
      <c r="M28" s="172"/>
      <c r="N28" s="173"/>
      <c r="O28" s="43"/>
      <c r="P28" s="44" t="s">
        <v>32</v>
      </c>
      <c r="Q28" s="45" t="str">
        <f t="shared" si="0"/>
        <v/>
      </c>
      <c r="R28" s="39">
        <f>IF(AND(COUNTA(O28,S28)&gt;0,COUNTA(O28,S28)&lt;&gt;2),1,0)</f>
        <v>0</v>
      </c>
      <c r="S28" s="172"/>
      <c r="T28" s="182"/>
      <c r="Y28" s="5">
        <v>27</v>
      </c>
    </row>
    <row r="29" spans="1:25" ht="19.899999999999999" customHeight="1" x14ac:dyDescent="0.4">
      <c r="A29" s="185"/>
      <c r="B29" s="162"/>
      <c r="C29" s="121" t="s">
        <v>101</v>
      </c>
      <c r="D29" s="122"/>
      <c r="E29" s="65"/>
      <c r="F29" s="29"/>
      <c r="G29" s="113">
        <v>0.05</v>
      </c>
      <c r="H29" s="31">
        <v>1</v>
      </c>
      <c r="I29" s="32">
        <f>IF(AND(COUNTA($C29:$H29,$M29)&gt;3,COUNTA($C29:$H29,$M29)&lt;&gt;6),1,0)</f>
        <v>0</v>
      </c>
      <c r="J29" s="33" t="str">
        <f>IF(OR(COUNTA($E29:$H29)&lt;&gt;4,$F29="kg"),"",TEXT($E29,"0.0#")&amp;IF($F29="m3","㎥",$F29)&amp;"×"&amp;TEXT($G29,"0.0##")&amp;"(比重)"&amp;IF($F29="m3","×1,000","")&amp;"×"&amp;TEXT($H29,"0.0#")&amp;"＝"&amp;IF($K29=INT($K29),TEXT($K29,"#,#"),TEXT($K29,"#,#.##"))&amp;"kg")</f>
        <v/>
      </c>
      <c r="K29" s="34" t="str">
        <f>IF(COUNTA($E29:$H29)&lt;&gt;4,"",ROUND(IF($F29="kg",$E29,$E29*$G29*IF($F29="m3",1000,1)*H29),2))</f>
        <v/>
      </c>
      <c r="L29" s="42" t="s">
        <v>32</v>
      </c>
      <c r="M29" s="105"/>
      <c r="N29" s="106"/>
      <c r="O29" s="49"/>
      <c r="P29" s="44" t="s">
        <v>32</v>
      </c>
      <c r="Q29" s="114"/>
      <c r="R29" s="39"/>
      <c r="S29" s="107"/>
      <c r="T29" s="108"/>
      <c r="Y29" s="5">
        <v>28</v>
      </c>
    </row>
    <row r="30" spans="1:25" ht="19.899999999999999" customHeight="1" x14ac:dyDescent="0.4">
      <c r="A30" s="185"/>
      <c r="B30" s="163"/>
      <c r="C30" s="140" t="s">
        <v>83</v>
      </c>
      <c r="D30" s="142"/>
      <c r="E30" s="174"/>
      <c r="F30" s="174"/>
      <c r="G30" s="52"/>
      <c r="H30" s="53"/>
      <c r="I30" s="109"/>
      <c r="J30" s="109"/>
      <c r="K30" s="55">
        <f>SUM(K26:K29)</f>
        <v>0</v>
      </c>
      <c r="L30" s="56" t="s">
        <v>32</v>
      </c>
      <c r="M30" s="145"/>
      <c r="N30" s="146"/>
      <c r="O30" s="57">
        <f>SUM(O26:O29)</f>
        <v>0</v>
      </c>
      <c r="P30" s="58" t="s">
        <v>32</v>
      </c>
      <c r="Q30" s="59">
        <f t="shared" si="0"/>
        <v>0</v>
      </c>
      <c r="R30" s="60"/>
      <c r="S30" s="145"/>
      <c r="T30" s="147"/>
      <c r="Y30" s="5">
        <v>29</v>
      </c>
    </row>
    <row r="31" spans="1:25" ht="19.899999999999999" customHeight="1" x14ac:dyDescent="0.4">
      <c r="A31" s="185"/>
      <c r="B31" s="175" t="s">
        <v>88</v>
      </c>
      <c r="C31" s="176" t="s">
        <v>89</v>
      </c>
      <c r="D31" s="177"/>
      <c r="E31" s="68"/>
      <c r="F31" s="29"/>
      <c r="G31" s="69">
        <v>7.4999999999999997E-2</v>
      </c>
      <c r="H31" s="31">
        <v>1</v>
      </c>
      <c r="I31" s="70">
        <f>IF(AND(COUNTA($C31:$H31,$M31)&gt;3,COUNTA($C31:$H31,$M31)&lt;&gt;6),1,0)</f>
        <v>0</v>
      </c>
      <c r="J31" s="33" t="str">
        <f>IF(OR(COUNTA($E31:$H31)&lt;&gt;4,$F31="kg"),"",TEXT($E31,"0.0#")&amp;IF($F31="m3","㎥",$F31)&amp;"×"&amp;TEXT($G31,"0.0##")&amp;"(比重)"&amp;IF($F31="m3","×1,000","")&amp;"×"&amp;TEXT($H31,"0.0#")&amp;"＝"&amp;IF($K31=INT($K31),TEXT($K31,"#,#"),TEXT($K31,"#,#.##"))&amp;"kg")</f>
        <v/>
      </c>
      <c r="K31" s="34" t="str">
        <f>IF(COUNTA($E31:$H31)&lt;&gt;4,"",ROUND(IF($F31="kg",$E31,$E31*$G31*IF($F31="m3",1000,1)*H31),2))</f>
        <v/>
      </c>
      <c r="L31" s="71" t="s">
        <v>32</v>
      </c>
      <c r="M31" s="178"/>
      <c r="N31" s="179"/>
      <c r="O31" s="72"/>
      <c r="P31" s="73" t="s">
        <v>32</v>
      </c>
      <c r="Q31" s="74" t="str">
        <f t="shared" si="0"/>
        <v/>
      </c>
      <c r="R31" s="75">
        <f>IF(AND(COUNTA(O31,S31)&gt;0,COUNTA(O31,S31)&lt;&gt;2),1,0)</f>
        <v>0</v>
      </c>
      <c r="S31" s="178"/>
      <c r="T31" s="179"/>
      <c r="Y31" s="5">
        <v>30</v>
      </c>
    </row>
    <row r="32" spans="1:25" ht="19.899999999999999" customHeight="1" x14ac:dyDescent="0.4">
      <c r="A32" s="185"/>
      <c r="B32" s="175"/>
      <c r="C32" s="180" t="s">
        <v>90</v>
      </c>
      <c r="D32" s="181"/>
      <c r="E32" s="63"/>
      <c r="F32" s="29"/>
      <c r="G32" s="64">
        <v>0.5</v>
      </c>
      <c r="H32" s="31">
        <v>1</v>
      </c>
      <c r="I32" s="70">
        <f>IF(AND(COUNTA($C32:$H32,$M32)&gt;3,COUNTA($C32:$H32,$M32)&lt;&gt;6),1,0)</f>
        <v>0</v>
      </c>
      <c r="J32" s="33" t="str">
        <f>IF(OR(COUNTA($E32:$H32)&lt;&gt;4,$F32="kg"),"",TEXT($E32,"0.0#")&amp;IF($F32="m3","㎥",$F32)&amp;"×"&amp;TEXT($G32,"0.0##")&amp;"(比重)"&amp;IF($F32="m3","×1,000","")&amp;"×"&amp;TEXT($H32,"0.0#")&amp;"＝"&amp;IF($K32=INT($K32),TEXT($K32,"#,#"),TEXT($K32,"#,#.##"))&amp;"kg")</f>
        <v/>
      </c>
      <c r="K32" s="34" t="str">
        <f>IF(COUNTA($E32:$H32)&lt;&gt;4,"",ROUND(IF($F32="kg",$E32,$E32*$G32*IF($F32="m3",1000,1)*H32),2))</f>
        <v/>
      </c>
      <c r="L32" s="42" t="s">
        <v>32</v>
      </c>
      <c r="M32" s="153"/>
      <c r="N32" s="154"/>
      <c r="O32" s="43"/>
      <c r="P32" s="44" t="s">
        <v>32</v>
      </c>
      <c r="Q32" s="45" t="str">
        <f t="shared" si="0"/>
        <v/>
      </c>
      <c r="R32" s="76">
        <f>IF(AND(COUNTA(O32,S32)&gt;0,COUNTA(O32,S32)&lt;&gt;2),1,0)</f>
        <v>0</v>
      </c>
      <c r="S32" s="153"/>
      <c r="T32" s="154"/>
      <c r="Y32" s="5">
        <v>31</v>
      </c>
    </row>
    <row r="33" spans="1:20" ht="19.899999999999999" customHeight="1" x14ac:dyDescent="0.4">
      <c r="A33" s="185"/>
      <c r="B33" s="175"/>
      <c r="C33" s="155"/>
      <c r="D33" s="156"/>
      <c r="E33" s="65"/>
      <c r="F33" s="29"/>
      <c r="G33" s="66"/>
      <c r="H33" s="31">
        <v>1</v>
      </c>
      <c r="I33" s="67">
        <f>IF(AND(COUNTA($C33:$G33,$M33)&gt;0,COUNTA($C33:$H33,$M33)&lt;&gt;6),1,0)</f>
        <v>0</v>
      </c>
      <c r="J33" s="33" t="str">
        <f>IF(OR(COUNTA($E33:$H33)&lt;&gt;4,$F33="kg"),"",TEXT($E33,"0.0#")&amp;IF($F33="m3","㎥",$F33)&amp;"×"&amp;TEXT($G33,"0.0##")&amp;"(比重)"&amp;IF($F33="m3","×1,000","")&amp;"×"&amp;TEXT($H33,"0.0#")&amp;"＝"&amp;IF($K33=INT($K33),TEXT($K33,"#,#"),TEXT($K33,"#,#.##"))&amp;"kg")</f>
        <v/>
      </c>
      <c r="K33" s="34" t="str">
        <f>IF(COUNTA($E33:$H33)&lt;&gt;4,"",ROUND(IF($F33="kg",$E33,$E33*$G33*IF($F33="m3",1000,1)*H33),2))</f>
        <v/>
      </c>
      <c r="L33" s="48" t="s">
        <v>32</v>
      </c>
      <c r="M33" s="157"/>
      <c r="N33" s="158"/>
      <c r="O33" s="49"/>
      <c r="P33" s="50" t="s">
        <v>32</v>
      </c>
      <c r="Q33" s="51" t="str">
        <f t="shared" si="0"/>
        <v/>
      </c>
      <c r="R33" s="39">
        <f>IF(AND(COUNTA(O33,S33)&gt;0,COUNTA(O33,S33)&lt;&gt;2),1,0)</f>
        <v>0</v>
      </c>
      <c r="S33" s="159"/>
      <c r="T33" s="160"/>
    </row>
    <row r="34" spans="1:20" ht="19.899999999999999" customHeight="1" x14ac:dyDescent="0.4">
      <c r="A34" s="185"/>
      <c r="B34" s="175"/>
      <c r="C34" s="140" t="s">
        <v>83</v>
      </c>
      <c r="D34" s="142"/>
      <c r="E34" s="174"/>
      <c r="F34" s="174"/>
      <c r="G34" s="52"/>
      <c r="H34" s="53"/>
      <c r="I34" s="109"/>
      <c r="J34" s="109"/>
      <c r="K34" s="55">
        <f>SUM(K31:K33)</f>
        <v>0</v>
      </c>
      <c r="L34" s="56" t="s">
        <v>32</v>
      </c>
      <c r="M34" s="145"/>
      <c r="N34" s="146"/>
      <c r="O34" s="57">
        <f>SUM(O31:O33)</f>
        <v>0</v>
      </c>
      <c r="P34" s="58" t="s">
        <v>32</v>
      </c>
      <c r="Q34" s="59">
        <f t="shared" si="0"/>
        <v>0</v>
      </c>
      <c r="R34" s="60"/>
      <c r="S34" s="145"/>
      <c r="T34" s="147"/>
    </row>
    <row r="35" spans="1:20" ht="19.899999999999999" customHeight="1" x14ac:dyDescent="0.4">
      <c r="A35" s="186"/>
      <c r="B35" s="140" t="s">
        <v>91</v>
      </c>
      <c r="C35" s="141"/>
      <c r="D35" s="142"/>
      <c r="E35" s="143"/>
      <c r="F35" s="144"/>
      <c r="G35" s="77"/>
      <c r="H35" s="78"/>
      <c r="I35" s="110"/>
      <c r="J35" s="110"/>
      <c r="K35" s="55">
        <f>K25+K30+K34</f>
        <v>0</v>
      </c>
      <c r="L35" s="56" t="s">
        <v>32</v>
      </c>
      <c r="M35" s="145"/>
      <c r="N35" s="146"/>
      <c r="O35" s="57">
        <f>O25+O30+O34</f>
        <v>0</v>
      </c>
      <c r="P35" s="58" t="s">
        <v>32</v>
      </c>
      <c r="Q35" s="59">
        <f t="shared" si="0"/>
        <v>0</v>
      </c>
      <c r="R35" s="60"/>
      <c r="S35" s="145"/>
      <c r="T35" s="147"/>
    </row>
    <row r="36" spans="1:20" ht="28.15" customHeight="1" thickBot="1" x14ac:dyDescent="0.45">
      <c r="A36" s="148" t="s">
        <v>92</v>
      </c>
      <c r="B36" s="149"/>
      <c r="C36" s="149"/>
      <c r="D36" s="79"/>
      <c r="E36" s="80"/>
      <c r="F36" s="81"/>
      <c r="G36" s="82" t="str">
        <f>IF(OR(D36="",D36="該当なし"),"", IF(D36="通常", 0.135, IF(D36="生ごみが多い", 0.2, 0.12)))</f>
        <v/>
      </c>
      <c r="H36" s="83">
        <v>1</v>
      </c>
      <c r="I36" s="84">
        <f>IF(OR(AND($D36="",COUNTA($E36:$F36,$M36)&gt;0),AND($D36="該当なし",COUNTA($E36:$F36,$M36)&gt;0),AND(COUNTA($D36:$F36,$M36)&gt;1,COUNTA($E36:$H36,$M36)&lt;&gt;5)),1,0)</f>
        <v>0</v>
      </c>
      <c r="J36" s="85" t="str">
        <f>IF(OR(COUNTA($E36:$H36)&lt;&gt;4,$F36="kg"),"",TEXT($E36,"0.0#")&amp;IF($F36="m3","㎥",$F36)&amp;"×"&amp;TEXT($G36,"0.0##")&amp;"(比重)"&amp;IF($F36="m3","×1,000","")&amp;"×"&amp;TEXT($H36,"0.0#")&amp;"＝"&amp;IF($K36=INT($K36),TEXT($K36,"#,#"),TEXT($K36,"#,#.##"))&amp;"kg")</f>
        <v/>
      </c>
      <c r="K36" s="86" t="str">
        <f>IF(OR(COUNTA($E36:$H36)&lt;&gt;4,$G36=""),"",ROUND(IF($F36="kg",$E36,$E36*$G36*IF($F36="m3",1000,1)*H36),2))</f>
        <v/>
      </c>
      <c r="L36" s="87" t="s">
        <v>32</v>
      </c>
      <c r="M36" s="150"/>
      <c r="N36" s="151"/>
      <c r="O36" s="88"/>
      <c r="P36" s="89" t="s">
        <v>32</v>
      </c>
      <c r="Q36" s="90" t="str">
        <f t="shared" si="0"/>
        <v/>
      </c>
      <c r="R36" s="91">
        <f>IF(AND(COUNTA(O36,S36)&gt;0,COUNTA(O36,S36)&lt;&gt;2),1,0)</f>
        <v>0</v>
      </c>
      <c r="S36" s="150"/>
      <c r="T36" s="152"/>
    </row>
    <row r="37" spans="1:20" ht="19.899999999999999" customHeight="1" thickTop="1" thickBot="1" x14ac:dyDescent="0.45">
      <c r="A37" s="123" t="s">
        <v>93</v>
      </c>
      <c r="B37" s="124"/>
      <c r="C37" s="124"/>
      <c r="D37" s="125"/>
      <c r="E37" s="126"/>
      <c r="F37" s="127"/>
      <c r="G37" s="111"/>
      <c r="H37" s="111"/>
      <c r="I37" s="111"/>
      <c r="J37" s="111"/>
      <c r="K37" s="92">
        <f>IF(SUM(K35,K36)=0,0,SUM(K35,K36))</f>
        <v>0</v>
      </c>
      <c r="L37" s="93" t="s">
        <v>32</v>
      </c>
      <c r="M37" s="128"/>
      <c r="N37" s="129"/>
      <c r="O37" s="94">
        <f>IF(O35+O36=0, 0, O35+O36)</f>
        <v>0</v>
      </c>
      <c r="P37" s="95" t="s">
        <v>32</v>
      </c>
      <c r="Q37" s="96">
        <f t="shared" si="0"/>
        <v>0</v>
      </c>
      <c r="R37" s="97"/>
      <c r="S37" s="130"/>
      <c r="T37" s="131"/>
    </row>
    <row r="38" spans="1:20" ht="22.5" customHeight="1" thickBot="1" x14ac:dyDescent="0.45">
      <c r="A38" s="132" t="s">
        <v>94</v>
      </c>
      <c r="B38" s="133"/>
      <c r="C38" s="133"/>
      <c r="D38" s="134"/>
      <c r="E38" s="135"/>
      <c r="F38" s="136"/>
      <c r="G38" s="112"/>
      <c r="H38" s="112"/>
      <c r="I38" s="112"/>
      <c r="J38" s="112"/>
      <c r="K38" s="98">
        <f>IF(K35=0,0,K35/K37*100)</f>
        <v>0</v>
      </c>
      <c r="L38" s="99" t="s">
        <v>95</v>
      </c>
      <c r="M38" s="137"/>
      <c r="N38" s="138"/>
      <c r="O38" s="100">
        <f>IF(O35=0, 0,O35/O37*100)</f>
        <v>0</v>
      </c>
      <c r="P38" s="101" t="s">
        <v>95</v>
      </c>
      <c r="Q38" s="102">
        <f t="shared" si="0"/>
        <v>0</v>
      </c>
      <c r="R38" s="103"/>
      <c r="S38" s="137"/>
      <c r="T38" s="139"/>
    </row>
    <row r="39" spans="1:20" ht="19.5" customHeight="1" thickBot="1" x14ac:dyDescent="0.45">
      <c r="A39" s="115" t="s">
        <v>96</v>
      </c>
      <c r="B39" s="115"/>
      <c r="C39" s="115"/>
      <c r="D39" s="115"/>
      <c r="E39" s="115"/>
      <c r="F39" s="115"/>
      <c r="G39" s="115"/>
      <c r="H39" s="115"/>
      <c r="I39" s="115"/>
      <c r="J39" s="115"/>
      <c r="K39" s="115"/>
      <c r="L39" s="115"/>
      <c r="M39" s="115"/>
      <c r="N39" s="115"/>
      <c r="O39" s="115"/>
      <c r="P39" s="115"/>
      <c r="Q39" s="115"/>
      <c r="R39" s="115"/>
      <c r="S39" s="115"/>
      <c r="T39" s="115"/>
    </row>
    <row r="40" spans="1:20" ht="90" customHeight="1" thickBot="1" x14ac:dyDescent="0.45">
      <c r="A40" s="116" t="s">
        <v>97</v>
      </c>
      <c r="B40" s="117"/>
      <c r="C40" s="118"/>
      <c r="D40" s="118"/>
      <c r="E40" s="118"/>
      <c r="F40" s="118"/>
      <c r="G40" s="118"/>
      <c r="H40" s="118"/>
      <c r="I40" s="118"/>
      <c r="J40" s="118"/>
      <c r="K40" s="118"/>
      <c r="L40" s="118"/>
      <c r="M40" s="118"/>
      <c r="N40" s="118"/>
      <c r="O40" s="118"/>
      <c r="P40" s="118"/>
      <c r="Q40" s="118"/>
      <c r="R40" s="118"/>
      <c r="S40" s="118"/>
      <c r="T40" s="119"/>
    </row>
    <row r="41" spans="1:20" ht="18.75" x14ac:dyDescent="0.4">
      <c r="A41" s="120" t="s">
        <v>98</v>
      </c>
      <c r="B41" s="120"/>
      <c r="C41" s="120"/>
      <c r="D41" s="120"/>
      <c r="E41" s="120"/>
      <c r="F41" s="120"/>
      <c r="G41" s="120"/>
      <c r="H41" s="120"/>
      <c r="I41" s="120"/>
      <c r="J41" s="120"/>
      <c r="K41" s="120"/>
      <c r="L41" s="120"/>
      <c r="M41" s="120"/>
      <c r="N41" s="120"/>
      <c r="O41" s="120"/>
      <c r="P41" s="120"/>
      <c r="Q41" s="120"/>
      <c r="R41" s="120"/>
      <c r="S41" s="120"/>
      <c r="T41" s="104" t="str">
        <f>IF(AND(COUNTIF($M$20:$N$28,"*環境事業公社*")=0,COUNTIF($S$20:$T$28,"*環境事業公社*")=0),"","E")</f>
        <v/>
      </c>
    </row>
  </sheetData>
  <sheetProtection sheet="1" selectLockedCells="1"/>
  <mergeCells count="104">
    <mergeCell ref="F1:G1"/>
    <mergeCell ref="H1:J1"/>
    <mergeCell ref="B2:D3"/>
    <mergeCell ref="J2:J5"/>
    <mergeCell ref="C4:D4"/>
    <mergeCell ref="E4:F4"/>
    <mergeCell ref="L4:S4"/>
    <mergeCell ref="L5:S5"/>
    <mergeCell ref="A10:T10"/>
    <mergeCell ref="A11:B13"/>
    <mergeCell ref="C11:C13"/>
    <mergeCell ref="E11:F11"/>
    <mergeCell ref="H11:J11"/>
    <mergeCell ref="K11:K13"/>
    <mergeCell ref="M11:T11"/>
    <mergeCell ref="D12:G13"/>
    <mergeCell ref="H12:J13"/>
    <mergeCell ref="M12:T12"/>
    <mergeCell ref="S13:T13"/>
    <mergeCell ref="A15:D19"/>
    <mergeCell ref="E15:N15"/>
    <mergeCell ref="O15:T15"/>
    <mergeCell ref="E16:L16"/>
    <mergeCell ref="M16:N19"/>
    <mergeCell ref="O16:P19"/>
    <mergeCell ref="Q16:Q19"/>
    <mergeCell ref="R16:R19"/>
    <mergeCell ref="S16:T19"/>
    <mergeCell ref="E17:E19"/>
    <mergeCell ref="F17:F19"/>
    <mergeCell ref="G17:G19"/>
    <mergeCell ref="H17:H19"/>
    <mergeCell ref="I17:I19"/>
    <mergeCell ref="J17:J19"/>
    <mergeCell ref="K17:L19"/>
    <mergeCell ref="S22:T22"/>
    <mergeCell ref="C23:D23"/>
    <mergeCell ref="M23:N23"/>
    <mergeCell ref="S23:T23"/>
    <mergeCell ref="C24:D24"/>
    <mergeCell ref="M24:N24"/>
    <mergeCell ref="S24:T24"/>
    <mergeCell ref="A20:A35"/>
    <mergeCell ref="B20:B25"/>
    <mergeCell ref="C20:D20"/>
    <mergeCell ref="M20:N20"/>
    <mergeCell ref="S20:T20"/>
    <mergeCell ref="C21:D21"/>
    <mergeCell ref="M21:N21"/>
    <mergeCell ref="S21:T21"/>
    <mergeCell ref="C22:D22"/>
    <mergeCell ref="M22:N22"/>
    <mergeCell ref="S27:T27"/>
    <mergeCell ref="C28:D28"/>
    <mergeCell ref="M28:N28"/>
    <mergeCell ref="S28:T28"/>
    <mergeCell ref="C25:D25"/>
    <mergeCell ref="E25:F25"/>
    <mergeCell ref="M25:N25"/>
    <mergeCell ref="S25:T25"/>
    <mergeCell ref="B26:B30"/>
    <mergeCell ref="C26:D26"/>
    <mergeCell ref="M26:N26"/>
    <mergeCell ref="S26:T26"/>
    <mergeCell ref="C27:D27"/>
    <mergeCell ref="M27:N27"/>
    <mergeCell ref="C34:D34"/>
    <mergeCell ref="E34:F34"/>
    <mergeCell ref="M34:N34"/>
    <mergeCell ref="S34:T34"/>
    <mergeCell ref="C30:D30"/>
    <mergeCell ref="E30:F30"/>
    <mergeCell ref="M30:N30"/>
    <mergeCell ref="S30:T30"/>
    <mergeCell ref="B31:B34"/>
    <mergeCell ref="C31:D31"/>
    <mergeCell ref="M31:N31"/>
    <mergeCell ref="S31:T31"/>
    <mergeCell ref="C32:D32"/>
    <mergeCell ref="M32:N32"/>
    <mergeCell ref="A39:T39"/>
    <mergeCell ref="A40:B40"/>
    <mergeCell ref="C40:T40"/>
    <mergeCell ref="A41:S41"/>
    <mergeCell ref="C29:D29"/>
    <mergeCell ref="A37:D37"/>
    <mergeCell ref="E37:F37"/>
    <mergeCell ref="M37:N37"/>
    <mergeCell ref="S37:T37"/>
    <mergeCell ref="A38:D38"/>
    <mergeCell ref="E38:F38"/>
    <mergeCell ref="M38:N38"/>
    <mergeCell ref="S38:T38"/>
    <mergeCell ref="B35:D35"/>
    <mergeCell ref="E35:F35"/>
    <mergeCell ref="M35:N35"/>
    <mergeCell ref="S35:T35"/>
    <mergeCell ref="A36:C36"/>
    <mergeCell ref="M36:N36"/>
    <mergeCell ref="S36:T36"/>
    <mergeCell ref="S32:T32"/>
    <mergeCell ref="C33:D33"/>
    <mergeCell ref="M33:N33"/>
    <mergeCell ref="S33:T33"/>
  </mergeCells>
  <phoneticPr fontId="1"/>
  <conditionalFormatting sqref="C40:T40">
    <cfRule type="expression" dxfId="16" priority="20">
      <formula>$I$25=1</formula>
    </cfRule>
  </conditionalFormatting>
  <conditionalFormatting sqref="D36 F1 M2 O2 S2 E4 L4:S5 M7 O7 S7 E11 M11:T12 D12 H12 M13 O13 S13:T13">
    <cfRule type="cellIs" dxfId="15" priority="25" operator="notEqual">
      <formula>""</formula>
    </cfRule>
  </conditionalFormatting>
  <conditionalFormatting sqref="D36">
    <cfRule type="expression" dxfId="14" priority="21">
      <formula>AND($I36=1,D36="該当なし")</formula>
    </cfRule>
  </conditionalFormatting>
  <conditionalFormatting sqref="E20:E24 E26:E29 E31:E33 E36">
    <cfRule type="expression" dxfId="13" priority="26">
      <formula>E20=INT(E20)</formula>
    </cfRule>
  </conditionalFormatting>
  <conditionalFormatting sqref="E20:E24 H20:H24 M20:N24 E26:E29 H26:H29 M26:N29 E31:E33 H31:H33 C33:D33 G33 E36 H36">
    <cfRule type="expression" dxfId="12" priority="24">
      <formula>AND($I20&gt;=1,C20="")</formula>
    </cfRule>
  </conditionalFormatting>
  <conditionalFormatting sqref="F20:F24 F26:F29 M31:N32 F31:F33 F36 M36">
    <cfRule type="expression" dxfId="11" priority="23">
      <formula>AND($I20&gt;=1,F20="")</formula>
    </cfRule>
  </conditionalFormatting>
  <conditionalFormatting sqref="F31:F33">
    <cfRule type="expression" dxfId="10" priority="16">
      <formula>$I31=2</formula>
    </cfRule>
  </conditionalFormatting>
  <conditionalFormatting sqref="K20:K38">
    <cfRule type="expression" dxfId="9" priority="15">
      <formula>K20=INT(K20)</formula>
    </cfRule>
  </conditionalFormatting>
  <conditionalFormatting sqref="M20:N24 M26:N29">
    <cfRule type="expression" dxfId="8" priority="18">
      <formula>$I20=2</formula>
    </cfRule>
  </conditionalFormatting>
  <conditionalFormatting sqref="M33:N33">
    <cfRule type="expression" dxfId="7" priority="2">
      <formula>$I33=2</formula>
    </cfRule>
    <cfRule type="expression" dxfId="6" priority="4">
      <formula>AND($I33&gt;=1,M33="")</formula>
    </cfRule>
  </conditionalFormatting>
  <conditionalFormatting sqref="O20:O24 S20:T24 O26:O29 S26:T29 O36">
    <cfRule type="expression" dxfId="5" priority="22">
      <formula>AND($R20&gt;=1,O20="")</formula>
    </cfRule>
  </conditionalFormatting>
  <conditionalFormatting sqref="O20:O38">
    <cfRule type="expression" dxfId="4" priority="5">
      <formula>O20=INT(O20)</formula>
    </cfRule>
  </conditionalFormatting>
  <conditionalFormatting sqref="O31:O33 S33:T33">
    <cfRule type="expression" dxfId="3" priority="3">
      <formula>AND($R31&gt;=1,O31="")</formula>
    </cfRule>
  </conditionalFormatting>
  <conditionalFormatting sqref="S20:T24 S26:T29">
    <cfRule type="expression" dxfId="2" priority="17">
      <formula>$R20=2</formula>
    </cfRule>
  </conditionalFormatting>
  <conditionalFormatting sqref="S31:T32 S36:T36">
    <cfRule type="expression" dxfId="1" priority="19">
      <formula>AND($R31=1,S31="")</formula>
    </cfRule>
  </conditionalFormatting>
  <conditionalFormatting sqref="S33:T33">
    <cfRule type="expression" dxfId="0" priority="1">
      <formula>$R33=2</formula>
    </cfRule>
  </conditionalFormatting>
  <dataValidations count="13">
    <dataValidation type="textLength" imeMode="halfAlpha" allowBlank="1" showInputMessage="1" showErrorMessage="1" sqref="M13 M7 O7 O13 S13:T13 S7" xr:uid="{AC943460-90DA-49DF-B99C-6218372464E9}">
      <formula1>0</formula1>
      <formula2>9999</formula2>
    </dataValidation>
    <dataValidation type="list" allowBlank="1" showInputMessage="1" showErrorMessage="1" sqref="F20:F24 F36 F31:F33 F26:F29" xr:uid="{DAF01B4C-0378-4112-A6F3-E23FC929F7AF}">
      <formula1>$AB$2:$AB$4</formula1>
    </dataValidation>
    <dataValidation type="list" allowBlank="1" showInputMessage="1" showErrorMessage="1" sqref="E11" xr:uid="{39DD1050-1827-4C58-9F0C-9EDFD16EF5F0}">
      <formula1>$Z$2:$Z$11</formula1>
    </dataValidation>
    <dataValidation type="list" allowBlank="1" showInputMessage="1" showErrorMessage="1" sqref="O2" xr:uid="{18DDC1CB-198A-41E3-8F0D-6F0A674620A2}">
      <formula1>$X$2:$X$13</formula1>
    </dataValidation>
    <dataValidation type="whole" imeMode="off" allowBlank="1" showInputMessage="1" showErrorMessage="1" sqref="E4:F4" xr:uid="{CE926934-1DA7-4594-9D05-F292C3ED231B}">
      <formula1>100000000</formula1>
      <formula2>999999999</formula2>
    </dataValidation>
    <dataValidation type="list" allowBlank="1" showInputMessage="1" showErrorMessage="1" sqref="D36" xr:uid="{A37F45C9-2AB7-437E-A1D9-91D687253000}">
      <formula1>$AA$2:$AA$5</formula1>
    </dataValidation>
    <dataValidation type="decimal" allowBlank="1" showInputMessage="1" showErrorMessage="1" sqref="I25 H20:H36" xr:uid="{A5C1B4A1-719C-4D36-9296-934A0321B4EA}">
      <formula1>1</formula1>
      <formula2>9</formula2>
    </dataValidation>
    <dataValidation type="list" allowBlank="1" showInputMessage="1" showErrorMessage="1" sqref="M36:N36 S36:T36" xr:uid="{D5A71F7B-3A1F-4FC1-B0EC-DE1E5200585A}">
      <formula1>$AE$2:$AE$3</formula1>
    </dataValidation>
    <dataValidation type="list" allowBlank="1" showInputMessage="1" showErrorMessage="1" sqref="M2" xr:uid="{11AA37F4-8807-40B5-91CB-B63DFCDB4C56}">
      <formula1>$W$2:$W$7</formula1>
    </dataValidation>
    <dataValidation type="list" allowBlank="1" showInputMessage="1" showErrorMessage="1" sqref="F1:G1" xr:uid="{ABBB5FB8-5A55-4729-AA6E-E74011ADECD6}">
      <formula1>$W$11:$W$16</formula1>
    </dataValidation>
    <dataValidation type="list" allowBlank="1" showInputMessage="1" showErrorMessage="1" sqref="M31:N32 S31:T32" xr:uid="{1596B266-10BD-4780-9964-0F394268D500}">
      <formula1>$AC$2</formula1>
    </dataValidation>
    <dataValidation type="list" allowBlank="1" showInputMessage="1" showErrorMessage="1" sqref="S2" xr:uid="{256D5C7A-D39D-4BB0-B173-8035E04CFF4C}">
      <formula1>$Y$2:$Y$32</formula1>
    </dataValidation>
    <dataValidation type="decimal" imeMode="halfAlpha" operator="greaterThanOrEqual" allowBlank="1" showInputMessage="1" showErrorMessage="1" sqref="G20:G36" xr:uid="{80A19732-4F48-43CA-8CA0-A5AECC53177C}">
      <formula1>0</formula1>
    </dataValidation>
  </dataValidations>
  <pageMargins left="0.43307086614173229" right="0.27559055118110237" top="0.27559055118110237" bottom="0.19685039370078741" header="0.51181102362204722" footer="0.23622047244094491"/>
  <pageSetup paperSize="9" scale="69" orientation="landscape" r:id="rId1"/>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vt:lpstr>
      <vt:lpstr>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俊彦</dc:creator>
  <cp:lastModifiedBy>佐藤 隆</cp:lastModifiedBy>
  <cp:lastPrinted>2024-03-25T07:56:21Z</cp:lastPrinted>
  <dcterms:created xsi:type="dcterms:W3CDTF">2023-06-20T06:10:15Z</dcterms:created>
  <dcterms:modified xsi:type="dcterms:W3CDTF">2025-04-03T05:41:43Z</dcterms:modified>
</cp:coreProperties>
</file>